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dmioty Gospodarcze\Podmioty obsługiwane\Samorządy\Kańczuga\2021\ZapytaniaOfertyAnalizy\Przetarg\SIWZ\Projekty SIWZ\"/>
    </mc:Choice>
  </mc:AlternateContent>
  <xr:revisionPtr revIDLastSave="0" documentId="13_ncr:1_{08108A2B-77EB-432E-A619-86C35509C673}" xr6:coauthVersionLast="45" xr6:coauthVersionMax="45" xr10:uidLastSave="{00000000-0000-0000-0000-000000000000}"/>
  <bookViews>
    <workbookView xWindow="-10836" yWindow="1512" windowWidth="17280" windowHeight="10932" tabRatio="753" activeTab="2" xr2:uid="{00000000-000D-0000-FFFF-FFFF00000000}"/>
  </bookViews>
  <sheets>
    <sheet name="Zakładka nr 1" sheetId="3" r:id="rId1"/>
    <sheet name="Zakładka nr 2" sheetId="4" r:id="rId2"/>
    <sheet name="Zakładka nr 3" sheetId="5" r:id="rId3"/>
    <sheet name="Zakładka nr 4" sheetId="7" r:id="rId4"/>
    <sheet name="Zakładka nr 5" sheetId="6" r:id="rId5"/>
  </sheets>
  <definedNames>
    <definedName name="_xlnm._FilterDatabase" localSheetId="0" hidden="1">'Zakładka nr 1'!$A$1:$I$165</definedName>
  </definedNames>
  <calcPr calcId="181029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L18" i="5"/>
  <c r="M18" i="5"/>
  <c r="M19" i="5"/>
  <c r="M21" i="5"/>
  <c r="M22" i="5"/>
  <c r="M23" i="5"/>
  <c r="M25" i="5"/>
  <c r="L25" i="5"/>
  <c r="M26" i="5"/>
  <c r="L26" i="5"/>
  <c r="C98" i="4"/>
  <c r="C97" i="4"/>
  <c r="C95" i="4"/>
  <c r="C31" i="7" l="1"/>
  <c r="C169" i="3" l="1"/>
  <c r="C22" i="4"/>
  <c r="C128" i="3"/>
  <c r="C100" i="3" l="1"/>
  <c r="C170" i="3" s="1"/>
  <c r="C171" i="3" l="1"/>
  <c r="C166" i="3"/>
  <c r="B38" i="7"/>
  <c r="D31" i="7"/>
  <c r="D32" i="7"/>
  <c r="D33" i="7"/>
  <c r="D34" i="7"/>
  <c r="D35" i="7"/>
  <c r="D36" i="7"/>
  <c r="D37" i="7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4" i="5" l="1"/>
  <c r="D5" i="7" l="1"/>
  <c r="D6" i="7"/>
  <c r="D7" i="7"/>
  <c r="D8" i="7"/>
  <c r="D9" i="7"/>
  <c r="D10" i="7"/>
  <c r="D4" i="7"/>
  <c r="D14" i="7"/>
  <c r="D15" i="7"/>
  <c r="D16" i="7"/>
  <c r="D17" i="7"/>
  <c r="D18" i="7"/>
  <c r="D19" i="7"/>
  <c r="D13" i="7"/>
  <c r="D23" i="7"/>
  <c r="D24" i="7"/>
  <c r="D25" i="7"/>
  <c r="D27" i="7"/>
  <c r="D28" i="7"/>
  <c r="C22" i="7" l="1"/>
  <c r="C26" i="7"/>
  <c r="D26" i="7" s="1"/>
  <c r="C38" i="7" l="1"/>
  <c r="D22" i="7"/>
  <c r="D38" i="7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</calcChain>
</file>

<file path=xl/sharedStrings.xml><?xml version="1.0" encoding="utf-8"?>
<sst xmlns="http://schemas.openxmlformats.org/spreadsheetml/2006/main" count="1157" uniqueCount="447">
  <si>
    <t>Lp.</t>
  </si>
  <si>
    <t>1.</t>
  </si>
  <si>
    <t>2.</t>
  </si>
  <si>
    <t>3.</t>
  </si>
  <si>
    <t>4.</t>
  </si>
  <si>
    <t>5.</t>
  </si>
  <si>
    <t>6.</t>
  </si>
  <si>
    <t>7.</t>
  </si>
  <si>
    <t>Materiał</t>
  </si>
  <si>
    <t>Przedmiot ubezpieczenia</t>
  </si>
  <si>
    <t>Powierzchnia w m2</t>
  </si>
  <si>
    <t>Rok budowy budynku</t>
  </si>
  <si>
    <t>Ścian</t>
  </si>
  <si>
    <t>Stropów</t>
  </si>
  <si>
    <t>Pokrycie dachu</t>
  </si>
  <si>
    <t>Wyposażenie i urządzenia</t>
  </si>
  <si>
    <t>Sprzęt elektroniczny stacjonarny</t>
  </si>
  <si>
    <t>Sprzęt elektroniczny przenośny</t>
  </si>
  <si>
    <t>Kserokopiarki, urządzenia wielofunkcyjne</t>
  </si>
  <si>
    <t>Nr rej.</t>
  </si>
  <si>
    <t>Rodzaj</t>
  </si>
  <si>
    <t xml:space="preserve">Rok prod. </t>
  </si>
  <si>
    <t>Nr nadwozia</t>
  </si>
  <si>
    <t>Liczba miejsc</t>
  </si>
  <si>
    <t>Typ, model</t>
  </si>
  <si>
    <t>Marka</t>
  </si>
  <si>
    <t>-</t>
  </si>
  <si>
    <t>Centrala telefoniczna</t>
  </si>
  <si>
    <t>Projektory</t>
  </si>
  <si>
    <t>Monitoring</t>
  </si>
  <si>
    <t>Urząd Miasta i Gminy w Kańczudze</t>
  </si>
  <si>
    <t xml:space="preserve">Szkoła Podstawowa im.  Poległych w Strajku w Krzeczowicach w 1936r. w Krzeczowicach </t>
  </si>
  <si>
    <t xml:space="preserve">Szkoła Podstawowa im. Św. Jana Kantego w Pantalowicach </t>
  </si>
  <si>
    <t xml:space="preserve">Szkoła Podstawowa im. Jana Pawła II w Rączynie </t>
  </si>
  <si>
    <t xml:space="preserve">Szkoła Podstawowa w Kańczudze im. Jana III Sobieskiego w Kańczudze </t>
  </si>
  <si>
    <t xml:space="preserve">Centrum Usług Wspólnych w Kańczudze </t>
  </si>
  <si>
    <t xml:space="preserve">Szkoła Muzyczna I Stopnia w Kańczudze </t>
  </si>
  <si>
    <t xml:space="preserve">Środowiskowy Dom Samopomocy w Łopuszce Wielkiej </t>
  </si>
  <si>
    <t xml:space="preserve">Miejsko – Gminny Ośrodek Pomocy Społecznej w Kańczudze </t>
  </si>
  <si>
    <t xml:space="preserve">Miejsko-Gminne Przedszkole w Kańczudze </t>
  </si>
  <si>
    <t xml:space="preserve">Szkoła Podstawowa im. Jana i Marii Jędrzejowskich w Siedleczce </t>
  </si>
  <si>
    <t xml:space="preserve">Szkoła Podstawowa im. Św. Jana Kantego w Łopuszce Wielkiej </t>
  </si>
  <si>
    <t xml:space="preserve">Szkoła Podstawowa im. Św. Jadwigi Królowej w Sieteszy </t>
  </si>
  <si>
    <t>Garaż Krzeczowice na dz. 1078</t>
  </si>
  <si>
    <t>Budynek garażowy Łopuszka Wielka (po SKR) na dz. 528/1</t>
  </si>
  <si>
    <t>Budynek administracyjno-garażowy Pantalowice (LKS) na dz. 743</t>
  </si>
  <si>
    <t>Budynek garażowy OSP Rączyna na dz. 1533/2</t>
  </si>
  <si>
    <t>Budynek gospodarczy (remiza, sklepy) Niżatyce 158a</t>
  </si>
  <si>
    <t>Budynek komunalny Siedleczka nr 56</t>
  </si>
  <si>
    <t>Sklep Sietesz 466 góra</t>
  </si>
  <si>
    <t>Budynek sklep Łopuszka Wielka 136-góra</t>
  </si>
  <si>
    <t>Budynek sklep Łopuszka Mała 109</t>
  </si>
  <si>
    <t xml:space="preserve">Budynek administracyjno-biurowy ul. Konopnickiej 2 Kańczuga </t>
  </si>
  <si>
    <t>Budynek administracyjno-biurowy Sietesz 136 (poczta, biuro sołtysa, biblioteka)</t>
  </si>
  <si>
    <t>Budynek - Przychodnia Rejonowa w Kańczudze ul. Węgierska 1</t>
  </si>
  <si>
    <t>Budynek Ośrodka Zdrowia z grażem w Sieteszy 376A</t>
  </si>
  <si>
    <t>Budynek Domu Ludowego Łopuszka Mała 60</t>
  </si>
  <si>
    <t>Budynek Domu Ludowego Siedleczka 159</t>
  </si>
  <si>
    <t>Budynek Domu Kultury Łopuszka Wielka 134</t>
  </si>
  <si>
    <t>Budynek Starej Szkoły Pantalowice (Biuro sołtysa, poczta, bib., świetlica) na dz. 382</t>
  </si>
  <si>
    <t>Budynek KKS Łopuszka Wielka 33</t>
  </si>
  <si>
    <t>Dom Ludowy Rączyna 146A</t>
  </si>
  <si>
    <t>Dom Ludowy Medynia Kańczucka 23</t>
  </si>
  <si>
    <t>Budynek sanitarno-magazynowy Łopuszka Mała 202</t>
  </si>
  <si>
    <t>Budynek  gospodarczo-magazynowy Szatnia LKS Krzeczowice na dz. 734/2</t>
  </si>
  <si>
    <t>Centrum Informacyjno-Kulturalne Krzeczowice na dz. 540</t>
  </si>
  <si>
    <t>Budynek zaplecza sportowego w m. Sietesz na dz. 1302/4</t>
  </si>
  <si>
    <t>Dom Ludowy Niżatyce 15</t>
  </si>
  <si>
    <t>Punkt Skupu Żywca Sietesz na dz. 1069/3</t>
  </si>
  <si>
    <t>Remiza OSP Sietesz 286</t>
  </si>
  <si>
    <t>Remiza OSP Lipnik 90</t>
  </si>
  <si>
    <t>Budynek remizy OSP Krzeczowice 93</t>
  </si>
  <si>
    <t>Remiza OSP Łopuszka Mała 11</t>
  </si>
  <si>
    <t>Kaplica pogrzebowa Niżatyce na dz. 503</t>
  </si>
  <si>
    <t>Budynek przystanku PKS ul. 3-go maja Kańczuga</t>
  </si>
  <si>
    <t>Dom Strażaka Łopuszka Wielka 7</t>
  </si>
  <si>
    <t>Kaplica cmentarna w m. Siedleczka na dz. 540/3</t>
  </si>
  <si>
    <t>Kaplica cmentarna Pantalowice na dz. 393,394/1</t>
  </si>
  <si>
    <t>Budynek starej Szkoły Chodakówka nr 17</t>
  </si>
  <si>
    <t>Budynek biurowo-mieszkalny Łopuszka Mała 3A</t>
  </si>
  <si>
    <t>Budynek mieszkalny Łopuszka Wielka 3</t>
  </si>
  <si>
    <t>Budynek mieszkalny Łopuszka Wielka 181</t>
  </si>
  <si>
    <t>Budynek szkolny Wola Rzeplińska 1</t>
  </si>
  <si>
    <t>Budynek mieszkalny ul. Mickiewicza 6 Kańczuga</t>
  </si>
  <si>
    <t>Budynek mieszkalny ul. Piłsudskiego 18 Kańczuga</t>
  </si>
  <si>
    <t>Budynek mieszkalny ul. Sawickiego 7 Kańczuga</t>
  </si>
  <si>
    <t>Budynek mieszkalny ul. 3-go Maja 4 Kańczuga</t>
  </si>
  <si>
    <t>Budynek mieszkalny ul. Wolności 24 Kańczuga</t>
  </si>
  <si>
    <t>Budynek mieszkalno-gospodarczy Łopuszka Wielka 9</t>
  </si>
  <si>
    <t>Dom Nauczyciela w Siedleczce 179a</t>
  </si>
  <si>
    <t>Agronomówka Pantalowice 160A</t>
  </si>
  <si>
    <t>Kładka dla pieszych Kańczuga</t>
  </si>
  <si>
    <t>Plac zabaw Niżatyce</t>
  </si>
  <si>
    <t>Sprzęt elektroniczny starszy niż 5 lat</t>
  </si>
  <si>
    <t>RPZ90LH</t>
  </si>
  <si>
    <t>PRN4676</t>
  </si>
  <si>
    <t>RPZ11KF</t>
  </si>
  <si>
    <t>RPZ18KN</t>
  </si>
  <si>
    <t>RPZ14MG</t>
  </si>
  <si>
    <t>RPZ09050</t>
  </si>
  <si>
    <t>RPZ14241</t>
  </si>
  <si>
    <t>RPZ17414</t>
  </si>
  <si>
    <t>RPZ18960</t>
  </si>
  <si>
    <t>RPZ21599</t>
  </si>
  <si>
    <t>RPZ22199</t>
  </si>
  <si>
    <t>RPZ23834</t>
  </si>
  <si>
    <t>RPZ27190</t>
  </si>
  <si>
    <t>RPZ35190</t>
  </si>
  <si>
    <t>RPZ38455</t>
  </si>
  <si>
    <t>Volkswagen</t>
  </si>
  <si>
    <t>Żuk</t>
  </si>
  <si>
    <t>Star</t>
  </si>
  <si>
    <t>Mercedes-Benz</t>
  </si>
  <si>
    <t>Iveco</t>
  </si>
  <si>
    <t>Ford</t>
  </si>
  <si>
    <t>Opel</t>
  </si>
  <si>
    <t>Renault</t>
  </si>
  <si>
    <t>Peugeot</t>
  </si>
  <si>
    <t xml:space="preserve">Ford </t>
  </si>
  <si>
    <t>A-266</t>
  </si>
  <si>
    <t>L608D</t>
  </si>
  <si>
    <t>P244</t>
  </si>
  <si>
    <t>Vivaro 1,9 CTDI</t>
  </si>
  <si>
    <t>Transit</t>
  </si>
  <si>
    <t>Traffic</t>
  </si>
  <si>
    <t xml:space="preserve">Vivaro  </t>
  </si>
  <si>
    <t>Lublin</t>
  </si>
  <si>
    <t>Boxer</t>
  </si>
  <si>
    <t>Vivaro</t>
  </si>
  <si>
    <t>murowane</t>
  </si>
  <si>
    <t>drewniane</t>
  </si>
  <si>
    <t>murowane/drewniane</t>
  </si>
  <si>
    <t>drewniana</t>
  </si>
  <si>
    <t>murowana</t>
  </si>
  <si>
    <t>murowana/drewniana</t>
  </si>
  <si>
    <t>blacha</t>
  </si>
  <si>
    <t>papa</t>
  </si>
  <si>
    <t>blacha/papa</t>
  </si>
  <si>
    <t>Wiata przystankowa RZ-3M Siedleczka na dz. 693</t>
  </si>
  <si>
    <t>Budynek szkoły, Sietesz 329</t>
  </si>
  <si>
    <t>Pozostały sprzęt elektroniczny</t>
  </si>
  <si>
    <t>Dom Kultury Pantalowice 170a (dawna OSP)</t>
  </si>
  <si>
    <t>Budynek szkoły, Siedleczka 179</t>
  </si>
  <si>
    <t>Plac zabaw</t>
  </si>
  <si>
    <t>Budynek szkoły, Pantalowice 158</t>
  </si>
  <si>
    <t>Budynek szkoły, Rączyna 146</t>
  </si>
  <si>
    <t xml:space="preserve">Hala sportowa Łopuszka Wielka </t>
  </si>
  <si>
    <t>Budynki szkoły (A i B), ul. Szkolna 5 Kańczuga</t>
  </si>
  <si>
    <t>Sala gimnastyczna, ul. Szkolna 5 Kańczuga</t>
  </si>
  <si>
    <t>A - przedwojenny, B - 1998</t>
  </si>
  <si>
    <t>1994/5</t>
  </si>
  <si>
    <t>Budynek przedszkola, Kańczuga ul.W.Witosa 1</t>
  </si>
  <si>
    <t>Budynek przedszkola, Sietesz 81</t>
  </si>
  <si>
    <t>1984-1986</t>
  </si>
  <si>
    <t>Budynek administracyjny, Kańczuga, ul. Słowackiego 12</t>
  </si>
  <si>
    <t>Altanka + meble ogrodowe</t>
  </si>
  <si>
    <t>Meble ogrodowe</t>
  </si>
  <si>
    <t>2013/ 2016/2018</t>
  </si>
  <si>
    <t>RPZ29800</t>
  </si>
  <si>
    <t>RPZ96ST</t>
  </si>
  <si>
    <t>osobowy</t>
  </si>
  <si>
    <t>pożarniczy</t>
  </si>
  <si>
    <t>przyczepa</t>
  </si>
  <si>
    <t>WV2ZZZ7HZ8H140431</t>
  </si>
  <si>
    <t>Pojemność/ Ładowność</t>
  </si>
  <si>
    <t>812063</t>
  </si>
  <si>
    <t>31041210336732</t>
  </si>
  <si>
    <t>WF0XXXBDFX6B48492</t>
  </si>
  <si>
    <t>W0LJ7ACA66V62</t>
  </si>
  <si>
    <t>PZ44L12309</t>
  </si>
  <si>
    <t>ZCFA1HD0001108041</t>
  </si>
  <si>
    <t>WF0LXXBDFL3J16529</t>
  </si>
  <si>
    <t>VF1JLACA63V192738</t>
  </si>
  <si>
    <t>W0LJ7BCB66V657337</t>
  </si>
  <si>
    <t>SUL330211V0026293</t>
  </si>
  <si>
    <t>VF3YBTMFC12185818</t>
  </si>
  <si>
    <t>W0LJ7AHA68V622558</t>
  </si>
  <si>
    <t>W0LJ7D601HV610260</t>
  </si>
  <si>
    <t>135-17</t>
  </si>
  <si>
    <t>WF0XXXTTGXER04005</t>
  </si>
  <si>
    <t>RPZ43908</t>
  </si>
  <si>
    <t>TRAFIC</t>
  </si>
  <si>
    <t>VF1FLBDA66Y163260</t>
  </si>
  <si>
    <t>RPZ00100</t>
  </si>
  <si>
    <t>ATEGO 1329F</t>
  </si>
  <si>
    <t>WDB9763641L455110</t>
  </si>
  <si>
    <t>S-11-02 N 0750GT</t>
  </si>
  <si>
    <t>S-11-02-N</t>
  </si>
  <si>
    <t>SYAS11NA0J0002398</t>
  </si>
  <si>
    <t>RPZ10SX</t>
  </si>
  <si>
    <t>TERMARED</t>
  </si>
  <si>
    <t>802B FGX</t>
  </si>
  <si>
    <t>SWH8S0000B153080</t>
  </si>
  <si>
    <t>Budynek Zespołu Szkół w Kańczudze ul. M. Konopnickiej 6</t>
  </si>
  <si>
    <t>Kaplica cmentarna Łopuszka Wielka na dz. 508</t>
  </si>
  <si>
    <t>Budynek szkolny Lipnik 67 na dz. 118</t>
  </si>
  <si>
    <t>Wiata taneczna  na dz. 679 Niżatyce</t>
  </si>
  <si>
    <t>Wiata przystankowa RZ-3MW na dz. 2906 Sietesz</t>
  </si>
  <si>
    <t>Wiata przystankowa RZ-3MW na dz. 1305 Sietesz</t>
  </si>
  <si>
    <t>Wiata przystankowa RZ-3M Sietesz</t>
  </si>
  <si>
    <t>Grzybek taneczny przy OSP na dz. 1466 Sietesz</t>
  </si>
  <si>
    <t>Wiata przystankowa RZ-3M  na dz. 1788 Sietesz</t>
  </si>
  <si>
    <t>Wiata taneczna na dz. 1533/1 Rączyna</t>
  </si>
  <si>
    <t>Budynek Domu Ludowego i remizy  Chodakówka nr 8</t>
  </si>
  <si>
    <t>Wiata przystankowa Rz-3MW Rączyna na dz, 1588/1</t>
  </si>
  <si>
    <t>Remiza OSP Żuklin 30 na dz. 461</t>
  </si>
  <si>
    <t>Budynek komunalny Krzeczowice 93a (biblioteka)</t>
  </si>
  <si>
    <t>Ośrodek Zdrowia w Pantalowicach 158A na dz. 379</t>
  </si>
  <si>
    <t>Budynek przedszkola Sietesz 244 - mieszkalny na dz. 1419</t>
  </si>
  <si>
    <t>Chłodnie na trumny</t>
  </si>
  <si>
    <t>Wiata przystankowa na dz. Bóbrka Kańczucka</t>
  </si>
  <si>
    <t>Plac zabaw Krzeczowice OSA dz. 540</t>
  </si>
  <si>
    <t>Plac zabaw Chodakówka dz.366</t>
  </si>
  <si>
    <t>Plac zabaw Łopuszka Mała dz. 236</t>
  </si>
  <si>
    <t>Plac zabaw Rączyna dz. 482</t>
  </si>
  <si>
    <t>Plac zabaw Łopuszka Wielka 1536</t>
  </si>
  <si>
    <t>Plac zabaw Żuklin dz. 467</t>
  </si>
  <si>
    <t>Plac zabaw Lipnik dz. 115</t>
  </si>
  <si>
    <t>Plac zabaw Medynia K dz. 259</t>
  </si>
  <si>
    <t>Plac zabaw Kańczuga obok Hali dz. 1620/5</t>
  </si>
  <si>
    <t>Plac zabaw Sietesz dz. 1416</t>
  </si>
  <si>
    <t>Plac zabaw Krzeczowice dz. 734/1</t>
  </si>
  <si>
    <t>Plac zabaw OSA P-ce dz. 380</t>
  </si>
  <si>
    <t>Budynek Domu Kultury Rączyna 97</t>
  </si>
  <si>
    <t>Pozostały sprzęt elektroniczny (również sprzęt medyczny o cechach sprzętu elektronicznego), serwer, klimatyzator</t>
  </si>
  <si>
    <t>Aparaty cyfrowe i kamery</t>
  </si>
  <si>
    <t>Inny sprzęt elektroniczny przenośny</t>
  </si>
  <si>
    <t>Monitoring, urządzenia alarmowe - powyżej 5 lat</t>
  </si>
  <si>
    <t>Centrale tefefoniczne</t>
  </si>
  <si>
    <t xml:space="preserve">Zespół Szkół w Kańczudze </t>
  </si>
  <si>
    <t xml:space="preserve">Suma ubezpieczenia </t>
  </si>
  <si>
    <t>Budynek Centrum Informacji Turystycznej Bóbrka Kańczucka 1 wraz z ogrodzeniem</t>
  </si>
  <si>
    <t>blachodachówka</t>
  </si>
  <si>
    <t>Sprzet elektroniczny  obcy (w użyczeniu od innych firm)</t>
  </si>
  <si>
    <t>Suma ubezpieczenia wg wartości księgowej</t>
  </si>
  <si>
    <t xml:space="preserve">Budynek szkoły, Krzeczowice 56 a wraz z kotłownią </t>
  </si>
  <si>
    <t xml:space="preserve">Budynek szkoły, Łopuszka Wielka 488 + łącznik+ hala sportowa </t>
  </si>
  <si>
    <t>Budynek gospodarczy z garażem</t>
  </si>
  <si>
    <t>Plac zabaw Łopuszka Mała dz. 390</t>
  </si>
  <si>
    <t>Plac zabaw Bóbrka Kańczucka dz. 46</t>
  </si>
  <si>
    <t>Plac zabaw Kańczuga ul. Okulickiego dz. 1010/65</t>
  </si>
  <si>
    <t>Suma ubezpieczenia AC</t>
  </si>
  <si>
    <t xml:space="preserve">Ubezpieczający </t>
  </si>
  <si>
    <t>Ubezpieczony</t>
  </si>
  <si>
    <t>Stropodachu</t>
  </si>
  <si>
    <t>1. Urząd Miasta i Gminy w Kańczudze</t>
  </si>
  <si>
    <t xml:space="preserve">2. Szkoła Podstawowa im. Św. Jadwigi Królowej w Sieteszy </t>
  </si>
  <si>
    <t xml:space="preserve">3. Szkoła Podstawowa im.  Poległych w Strajku w Krzeczowicach w 1936r. w Krzeczowicach </t>
  </si>
  <si>
    <t xml:space="preserve">4. Szkoła Podstawowa im. Św. Jana Kantego w Łopuszce Wielkiej </t>
  </si>
  <si>
    <t xml:space="preserve">5. Szkoła Podstawowa im. Jana i Marii Jędrzejowskich w Siedleczce </t>
  </si>
  <si>
    <t>6. Szkoła Podstawowa im. Św. Jana Kantego w Pantalowicach</t>
  </si>
  <si>
    <t xml:space="preserve">7. Szkoła Podstawowa im. Jana Pawła II w Rączynie </t>
  </si>
  <si>
    <t xml:space="preserve">8. Szkoła Podstawowa w Kańczudze im. Jana III Sobieskiego w Kańczudze </t>
  </si>
  <si>
    <t xml:space="preserve">9. Miejsko-Gminne Przedszkole w Kańczudze </t>
  </si>
  <si>
    <t xml:space="preserve">10. Centrum Usług Wspólnych w Kańczudze </t>
  </si>
  <si>
    <t xml:space="preserve">11. Miejsko – Gminny Ośrodek Pomocy Społecznej w Kańczudze </t>
  </si>
  <si>
    <t>12. Szkoła Muzyczna I Stopnia w Kańczudze</t>
  </si>
  <si>
    <t>13. Środowiskowy Dom Samopomocy w Łopuszce Wielkiej</t>
  </si>
  <si>
    <t>14. Zespół Szkół w Kańczudze</t>
  </si>
  <si>
    <t>8.</t>
  </si>
  <si>
    <t>9.</t>
  </si>
  <si>
    <t>15. Kańczucki Ośrodek Sportu i Rekreacji</t>
  </si>
  <si>
    <t>PODSUMOWANIE</t>
  </si>
  <si>
    <t>Łączna suma ubepieczenia</t>
  </si>
  <si>
    <t>Kompleks sportowy ul. Parkowa 4 składający się z: Budynek socjalno-hotelowy; Budynek kasy biletowej; Magazynek przy korcie; Kompleks boisk sportowych Moje boisko Orlik; Toalety suche dla publiczności; Budynek socjalno-szatniowy wraz z przyłączeniami; Trybuna widowiskowa Kańczuga;Ogrodzenie dz. 1571,1572 kańczuga; Bieżnia okrężna; zeskocznia do skoku w dal; Kabiny dla zawodników rezerwowych;  Rzutnia do pchnięcia kulą; Ogrodzenie wysokie stadionu; Ogrodzenie niskie stadionu</t>
  </si>
  <si>
    <t>Centrala telefoniczna, telefony</t>
  </si>
  <si>
    <t>Podsumowanie</t>
  </si>
  <si>
    <t>Suma ubezpieczenia łącznie</t>
  </si>
  <si>
    <t>Nieruchomość zabudowana wraz z ogrodzeniem, Łopuszka Wielka 112</t>
  </si>
  <si>
    <t>Załącznik nr 1d do SIWZ, Zakładka nr 4, Przebieg ubezpieczenia</t>
  </si>
  <si>
    <t>Rodzaj ubezpieczenia </t>
  </si>
  <si>
    <t>Rezerwy</t>
  </si>
  <si>
    <t>Wypłaty</t>
  </si>
  <si>
    <t>Razem</t>
  </si>
  <si>
    <t>Odpowiedzialność cywilna</t>
  </si>
  <si>
    <t>Sprzęt elektroniczny</t>
  </si>
  <si>
    <t>Ubezpieczenia komunikacyjne OC</t>
  </si>
  <si>
    <t>Ubezpieczenia komunikacyjne AC</t>
  </si>
  <si>
    <t>Ubezpieczenia komunikacyjne NNW</t>
  </si>
  <si>
    <t>Ubezpieczenie NNW OSP</t>
  </si>
  <si>
    <t>Mienie od wszystkich ryzyk</t>
  </si>
  <si>
    <t>Załącznik nr 1 do do SIWZ, Zakładka nr 5, Wykaz zabezpieczeń przeciwpożarowych i przeciwkradzieżowych</t>
  </si>
  <si>
    <t>Jednostka</t>
  </si>
  <si>
    <t>Zabezpieczenia przeciwpożarowe</t>
  </si>
  <si>
    <t>Zabezpieczenia przeciwkradzieżowe</t>
  </si>
  <si>
    <t>Szkoła Podstawowa im. Św. Jana Kantego w Pantalowicach</t>
  </si>
  <si>
    <t>Szkoła Muzyczna I Stopnia w Kańczudze</t>
  </si>
  <si>
    <t>Środowiskowy Dom Samopomocy w Łopuszce Wielkiej</t>
  </si>
  <si>
    <t>Zespół Szkół w Kańczudze</t>
  </si>
  <si>
    <t>Miasto i Gmina Kańczuga</t>
  </si>
  <si>
    <t xml:space="preserve"> - </t>
  </si>
  <si>
    <t>Użytkownik</t>
  </si>
  <si>
    <t>OSP Żuklin</t>
  </si>
  <si>
    <t>OSP Pantalowice</t>
  </si>
  <si>
    <t>OSP Bóbrka Kańczucka</t>
  </si>
  <si>
    <t>OSP Chodakówka</t>
  </si>
  <si>
    <t>OSP Krzeczowice</t>
  </si>
  <si>
    <t>OSP Rączyna</t>
  </si>
  <si>
    <t>OSP Łopuszka Wielka</t>
  </si>
  <si>
    <t>OSP Kańczuga</t>
  </si>
  <si>
    <t>OSP Siedleczka</t>
  </si>
  <si>
    <t>OSP Łopuszka Mała</t>
  </si>
  <si>
    <t>OSP Lipnik</t>
  </si>
  <si>
    <t>OSP Raczyna</t>
  </si>
  <si>
    <t>OSP Niżatyce</t>
  </si>
  <si>
    <t>OSP Sietesz</t>
  </si>
  <si>
    <t>Okres AC</t>
  </si>
  <si>
    <t>Okres OC</t>
  </si>
  <si>
    <t>Okres NNW</t>
  </si>
  <si>
    <t>Urząd Miasta i Gminy Kańczuga</t>
  </si>
  <si>
    <t>Środowiskowy Dom Samopomocy w Łopuszce Wielkiej/ Miasto i Gmina Kańczuga</t>
  </si>
  <si>
    <t>T5 kombi 3.400 1,9 TDI 75 kW 5-G</t>
  </si>
  <si>
    <t>Załącznik nr 1d do SIWZ, Zakładka nr 3, Wykaz pojazdów do ubezpieczenia</t>
  </si>
  <si>
    <t>Załącznik nr 1d do SIWZ, Zakładka nr 2, Wykaz sprzętu elektronicznego do ubezpieczenia w systemie sum stałych</t>
  </si>
  <si>
    <t>Załącznik nr 1d do SIWZ, Zakładka nr 1, Wykaz mienia do ubezpieczenia w systemie sum stałych</t>
  </si>
  <si>
    <t>- Gaśnice </t>
  </si>
  <si>
    <t>- Monitoring </t>
  </si>
  <si>
    <t>Szkoła Podstawowa im. Św. Jadwigi Królowej w Sieteszy</t>
  </si>
  <si>
    <t xml:space="preserve">Szkoła Podstawowa im.  Poległych w Strajku w Krzeczowicach  </t>
  </si>
  <si>
    <t xml:space="preserve"> - Gaśnice proszkowe                                                                                                       - Hydranty wewnętrzne</t>
  </si>
  <si>
    <t>- System alarmowy</t>
  </si>
  <si>
    <t>- Drzwi wejściowe podwójne, zamykane na 2 zamki </t>
  </si>
  <si>
    <t>Szkoła Podstawowa im. Św. Jana Kantego w Łopuszce Wielkiej</t>
  </si>
  <si>
    <t>- Gaśnice</t>
  </si>
  <si>
    <t>- Hydranty</t>
  </si>
  <si>
    <t>- Drzwi przeciwpożarowe – łączące halę sportową i szkołę.</t>
  </si>
  <si>
    <t>- Monitoring - obejmujący wejście do szkoły oraz korytarze. </t>
  </si>
  <si>
    <t>Szkoła Podstawowa im. Jana i Marii Jędrzejowskich w Siedleczce</t>
  </si>
  <si>
    <t>- Gaśnice 8 szt.</t>
  </si>
  <si>
    <t>- Hydranty – 2 szt.</t>
  </si>
  <si>
    <t>- Drzwi przeciwpożarowe w kotłowni – 1 szt. </t>
  </si>
  <si>
    <t> - System alarmowy – 1 szt.</t>
  </si>
  <si>
    <t>- Gaśnice  </t>
  </si>
  <si>
    <t xml:space="preserve">- Drzwi do budynku głównego szkoły, sal lekcyjnych oraz zaplecza zabezpieczone zamkami. Jedno wejście posiada dwoje drzwi ( 3 zamki), drugie jedne drzwi (2 zamki). </t>
  </si>
  <si>
    <t>- System monitoringu wizyjnego budynku szkoły, obejmujący wejścia do szkoły, szatnię, korytarze i  teren wokół szkoły. </t>
  </si>
  <si>
    <t>Szkoła Podstawowa im. Jana Pawła II w Rączynie</t>
  </si>
  <si>
    <t>- Gaśnice - 5 szt.</t>
  </si>
  <si>
    <t>- Hydranty - 1 szt.</t>
  </si>
  <si>
    <t>- Drzwi przeciwpożarowe do kotłowni szkolnej - 1 szt.</t>
  </si>
  <si>
    <t>- Monitoring zewnętrzny – 1 szt. </t>
  </si>
  <si>
    <t>Szkoła Podstawowa w Kańczudze im. Jana III Sobieskiego w Kańczudze</t>
  </si>
  <si>
    <t xml:space="preserve">- Drzwi do budynku głównego szkoły, hali sportowej, sal lekcyjnych oraz zaplecza zabezpieczone zamkami. </t>
  </si>
  <si>
    <t>- System monitoringu wizyjnego budynku szkoły, obejmujący wejście do szkoły oraz korytarze. </t>
  </si>
  <si>
    <t>Miejsko-Gminne Przedszkole w Kańczudze</t>
  </si>
  <si>
    <t>- Hydranty-  Kańczuga - 8 szt.</t>
  </si>
  <si>
    <t>- Gaśnice – Kańczuga - 6 szt., Sietesz - 2 szt.</t>
  </si>
  <si>
    <t>- Monitoring, alarm - Kańczuga</t>
  </si>
  <si>
    <t>Centrum Usług Wspólnych w Kańczudze</t>
  </si>
  <si>
    <t>- Gaśnica  </t>
  </si>
  <si>
    <t>- Podwójne zamki w drzwiach wejściowych </t>
  </si>
  <si>
    <t>Miejsko – Gminny Ośrodek Pomocy Społecznej w Kańczudze</t>
  </si>
  <si>
    <t>- Gaśnica </t>
  </si>
  <si>
    <t>- Podwójne zamki w drzwiach wejściowych zamykane na przemian dół-góra, góra-dół oraz drzwi pełne zamykane na klucz. </t>
  </si>
  <si>
    <t>- jak SP w Kańczudze </t>
  </si>
  <si>
    <t>- jak SP w Kańczudze  </t>
  </si>
  <si>
    <t>- Gaśnice proszkowe GP-6X – 3 szt. </t>
  </si>
  <si>
    <t>- Hydranty z wodą </t>
  </si>
  <si>
    <t>- Monitoring</t>
  </si>
  <si>
    <t>- Alarm</t>
  </si>
  <si>
    <t>- Kraty w drzwiach wejściowych</t>
  </si>
  <si>
    <t>- Kraty wewnętrzne zamykające piętra </t>
  </si>
  <si>
    <t xml:space="preserve">Urząd Miasta i Gminy w Kańczudze - Budynek administracyjno-biurowy ul. M. Konopnickiej 2 </t>
  </si>
  <si>
    <t>Drzwi wejściowe zamykane na 2 zamki </t>
  </si>
  <si>
    <t>Gaśnice proszkowe                                                                                                     Hydranty wewnętrzne</t>
  </si>
  <si>
    <t>System alarmowy w kasie</t>
  </si>
  <si>
    <t>Krata w oknie w pomieszczeniu kasy</t>
  </si>
  <si>
    <t>Urząd Miasta i Gminy w Kańczudze - budynki komunalne</t>
  </si>
  <si>
    <t xml:space="preserve">Gaśnice proszkowe         </t>
  </si>
  <si>
    <t>WDB9036621R930066</t>
  </si>
  <si>
    <t>Transit  FT350</t>
  </si>
  <si>
    <t>Sprinter 308 CDI</t>
  </si>
  <si>
    <t>Transit FAF6</t>
  </si>
  <si>
    <t>Wyposażenie i urządzenia - konto 013</t>
  </si>
  <si>
    <t>RAZEM</t>
  </si>
  <si>
    <t>RPZ 48994</t>
  </si>
  <si>
    <t>VF3YBAMRA11477164</t>
  </si>
  <si>
    <t>RPZ 48995</t>
  </si>
  <si>
    <t>CITROEN</t>
  </si>
  <si>
    <t>JUMPER</t>
  </si>
  <si>
    <t>VF7YAAMRA11436966</t>
  </si>
  <si>
    <t xml:space="preserve">RPZ 49450 </t>
  </si>
  <si>
    <t>FIAT</t>
  </si>
  <si>
    <t>DUCATO</t>
  </si>
  <si>
    <t>ZFA25000001629485</t>
  </si>
  <si>
    <t>KOSIR Kańczuga</t>
  </si>
  <si>
    <t>Hala Sportowa, ul. Parkowa 10 Kańczuga</t>
  </si>
  <si>
    <t>Folia antywłamaniowa Llumar</t>
  </si>
  <si>
    <t>Plac zabaw Łopuszka Wielka 43/26</t>
  </si>
  <si>
    <t>Plac zabaw Sietesz dz. 2515</t>
  </si>
  <si>
    <t>Infrastruktura rekreacyjno-wypoczynkowa przy zbiorniku wodnym Łopuszka Mała (domek drewniany, altana ogrodowa drewniana, leżaki zółte-10 szt., sauna drewniana z piecem Harvia, namiot ekspresowy stal 3*6)</t>
  </si>
  <si>
    <t>wiata przystankowa Sietesz</t>
  </si>
  <si>
    <t>wiata przystankowa RZ-3 Łopuszka Wielka</t>
  </si>
  <si>
    <t>wiata przystankowa RZ-3 Niżatyce</t>
  </si>
  <si>
    <t xml:space="preserve">wiata przystankowa Sietesz </t>
  </si>
  <si>
    <t>wiata przy UMiG na śmieci</t>
  </si>
  <si>
    <t>Budynek gospodarczy - (konstrukcja stalowa postawiona w 06/2020 w miejsce uszkodzonego warunkami atmosferycznymi budynku gospodarczego)</t>
  </si>
  <si>
    <t xml:space="preserve">blacha </t>
  </si>
  <si>
    <t>karuzele, huśtawki, zestawy zabawowe wg. Załącznika</t>
  </si>
  <si>
    <t>altana ogrodowa (plac zabaw)</t>
  </si>
  <si>
    <t>Inny sprzęt elektroniczny</t>
  </si>
  <si>
    <t>Centrala telefoniczna i telefony</t>
  </si>
  <si>
    <t xml:space="preserve">Inny sprzęt elektroniczny </t>
  </si>
  <si>
    <t xml:space="preserve">Kańczucki Ośrodek Sportu i Rekreacji </t>
  </si>
  <si>
    <t>Budynki+budowle</t>
  </si>
  <si>
    <t>SP Pantalowice 2017 r. - 340,00</t>
  </si>
  <si>
    <t>SP Rączyna 2018 r. - 3067,39</t>
  </si>
  <si>
    <t>SP Sietesz -2020 r. 7270,16</t>
  </si>
  <si>
    <t>ZS Kańczuga - 2020 r. 17396,36</t>
  </si>
  <si>
    <t>SP Pantalowice - 2020 r. 222,43</t>
  </si>
  <si>
    <t>KOSiR - 2020 r. 10810,07</t>
  </si>
  <si>
    <t>umig k-ga</t>
  </si>
  <si>
    <t>Monitoring wizyjny</t>
  </si>
  <si>
    <t>Budynek sanitarno-szatniowy - Łopuszka Mała 202</t>
  </si>
  <si>
    <t>umig k-ga- 7022,18+5721,42</t>
  </si>
  <si>
    <t>RPZ SH75</t>
  </si>
  <si>
    <t>NEPTUN</t>
  </si>
  <si>
    <t>REMORQUE 1</t>
  </si>
  <si>
    <t>SXE1R236NLS100176</t>
  </si>
  <si>
    <t>Wyposażenie i urządzenia w tym konto 013</t>
  </si>
  <si>
    <t xml:space="preserve">Sprzęt elektroiczny stacjonarny </t>
  </si>
  <si>
    <t xml:space="preserve">Sprzęt elektroniczny przenośny </t>
  </si>
  <si>
    <t>s</t>
  </si>
  <si>
    <t>p</t>
  </si>
  <si>
    <t>08.02.2021 07.02.2023</t>
  </si>
  <si>
    <t>18.03.2021 17.03.2023</t>
  </si>
  <si>
    <t>01.01.2021 31.12.2022</t>
  </si>
  <si>
    <t>18.06.2021 17.06.2023</t>
  </si>
  <si>
    <t>17.06.2021 16.06.2023</t>
  </si>
  <si>
    <t>29.08.2021 28.08.2023</t>
  </si>
  <si>
    <t>16.05.2021 15.05.2023</t>
  </si>
  <si>
    <t>28.09.2021 27.09.2023</t>
  </si>
  <si>
    <t>04.05.2021 03.05.2023</t>
  </si>
  <si>
    <t>07.11.2021 06.11.2023</t>
  </si>
  <si>
    <t>12.07.2021 11.07.2023</t>
  </si>
  <si>
    <t>13.12.2021 12.12.2023</t>
  </si>
  <si>
    <t>19.06.2021  18.06.2023</t>
  </si>
  <si>
    <t>26.05.2021  25.05.2023</t>
  </si>
  <si>
    <t>07.06.2021   06.06.2023</t>
  </si>
  <si>
    <t>23.05.2021  22.05.2023</t>
  </si>
  <si>
    <t>02.06.2021 01.06.2023</t>
  </si>
  <si>
    <t>01.07.2021 30.06.2023</t>
  </si>
  <si>
    <t>06.10.2021   05.10.2023</t>
  </si>
  <si>
    <t>12.12.2021 11.12.2023</t>
  </si>
  <si>
    <t>26.08.2021 25.08.2023</t>
  </si>
  <si>
    <r>
      <t xml:space="preserve">- Budynek szkoły </t>
    </r>
    <r>
      <rPr>
        <sz val="10"/>
        <color rgb="FF000000"/>
        <rFont val="Cambria"/>
        <family val="1"/>
        <charset val="238"/>
        <scheme val="major"/>
      </rPr>
      <t>zabezpieczony systemem hydrantów. Budynek zaprojektowano i wykonano w klasie „C” odporności przeciwpożarowej.</t>
    </r>
  </si>
  <si>
    <r>
      <t>- Drzwi p. pożarowe -  Kańczuga - 1 szt.</t>
    </r>
    <r>
      <rPr>
        <sz val="10"/>
        <color rgb="FF000000"/>
        <rFont val="Cambria"/>
        <family val="1"/>
        <charset val="238"/>
        <scheme val="major"/>
      </rPr>
      <t> </t>
    </r>
  </si>
  <si>
    <r>
      <t xml:space="preserve">Budynek Hali Sportowej - </t>
    </r>
    <r>
      <rPr>
        <sz val="10"/>
        <color rgb="FF000000"/>
        <rFont val="Cambria"/>
        <family val="1"/>
        <charset val="238"/>
        <scheme val="major"/>
      </rPr>
      <t>zabezpieczono systemem hydrantów oraz systemem oddymiania. Budynek zaprojektowano i wykonano w klasie C odporności przeciwpożarowej.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</si>
</sst>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0"/>
      <color rgb="FF000000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3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75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5" fontId="6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3" fillId="8" borderId="4" xfId="0" applyFont="1" applyFill="1" applyBorder="1" applyAlignment="1">
      <alignment horizontal="center" vertical="center" wrapText="1"/>
    </xf>
    <xf numFmtId="165" fontId="13" fillId="8" borderId="4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65" fontId="14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horizontal="center"/>
    </xf>
    <xf numFmtId="165" fontId="11" fillId="0" borderId="4" xfId="0" applyNumberFormat="1" applyFont="1" applyBorder="1"/>
    <xf numFmtId="0" fontId="15" fillId="0" borderId="0" xfId="0" applyFont="1"/>
    <xf numFmtId="0" fontId="16" fillId="5" borderId="4" xfId="2" applyFont="1" applyFill="1" applyBorder="1" applyAlignment="1">
      <alignment horizontal="center" vertical="center" wrapText="1"/>
    </xf>
    <xf numFmtId="49" fontId="16" fillId="5" borderId="4" xfId="2" applyNumberFormat="1" applyFont="1" applyFill="1" applyBorder="1" applyAlignment="1">
      <alignment horizontal="center" vertical="center" wrapText="1"/>
    </xf>
    <xf numFmtId="165" fontId="16" fillId="5" borderId="4" xfId="2" applyNumberFormat="1" applyFont="1" applyFill="1" applyBorder="1" applyAlignment="1">
      <alignment horizontal="center" vertical="center" wrapText="1"/>
    </xf>
    <xf numFmtId="49" fontId="16" fillId="5" borderId="4" xfId="2" applyNumberFormat="1" applyFont="1" applyFill="1" applyBorder="1" applyAlignment="1">
      <alignment vertical="center" wrapText="1"/>
    </xf>
    <xf numFmtId="0" fontId="17" fillId="0" borderId="4" xfId="2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 wrapText="1"/>
    </xf>
    <xf numFmtId="49" fontId="17" fillId="0" borderId="4" xfId="2" applyNumberFormat="1" applyFont="1" applyFill="1" applyBorder="1" applyAlignment="1">
      <alignment horizontal="center" vertical="center"/>
    </xf>
    <xf numFmtId="165" fontId="17" fillId="0" borderId="4" xfId="2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5" fillId="0" borderId="4" xfId="2" applyFont="1" applyFill="1" applyBorder="1" applyAlignment="1">
      <alignment horizontal="center" vertical="center"/>
    </xf>
    <xf numFmtId="0" fontId="15" fillId="0" borderId="4" xfId="2" applyFont="1" applyBorder="1" applyAlignment="1">
      <alignment horizontal="center" vertical="center" wrapText="1"/>
    </xf>
    <xf numFmtId="49" fontId="15" fillId="0" borderId="4" xfId="2" applyNumberFormat="1" applyFont="1" applyFill="1" applyBorder="1" applyAlignment="1">
      <alignment horizontal="center" vertical="center"/>
    </xf>
    <xf numFmtId="165" fontId="15" fillId="0" borderId="4" xfId="2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5" fillId="4" borderId="4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horizontal="center" vertical="center"/>
    </xf>
    <xf numFmtId="165" fontId="15" fillId="4" borderId="4" xfId="2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6" fillId="5" borderId="12" xfId="2" applyFont="1" applyFill="1" applyBorder="1" applyAlignment="1">
      <alignment horizontal="center" vertical="center"/>
    </xf>
    <xf numFmtId="164" fontId="16" fillId="5" borderId="8" xfId="2" applyNumberFormat="1" applyFont="1" applyFill="1" applyBorder="1" applyAlignment="1">
      <alignment horizontal="center" vertical="center" wrapText="1"/>
    </xf>
    <xf numFmtId="0" fontId="16" fillId="5" borderId="45" xfId="2" applyFont="1" applyFill="1" applyBorder="1" applyAlignment="1">
      <alignment horizontal="center" vertical="center" wrapText="1"/>
    </xf>
    <xf numFmtId="165" fontId="16" fillId="0" borderId="0" xfId="2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6" fillId="2" borderId="13" xfId="2" applyFont="1" applyFill="1" applyBorder="1" applyAlignment="1">
      <alignment vertical="center"/>
    </xf>
    <xf numFmtId="164" fontId="16" fillId="2" borderId="4" xfId="2" applyNumberFormat="1" applyFont="1" applyFill="1" applyBorder="1" applyAlignment="1">
      <alignment vertical="center" wrapText="1"/>
    </xf>
    <xf numFmtId="0" fontId="16" fillId="2" borderId="46" xfId="2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164" fontId="17" fillId="0" borderId="15" xfId="2" applyNumberFormat="1" applyFont="1" applyFill="1" applyBorder="1" applyAlignment="1">
      <alignment vertical="center" wrapText="1"/>
    </xf>
    <xf numFmtId="44" fontId="18" fillId="0" borderId="46" xfId="0" applyNumberFormat="1" applyFont="1" applyFill="1" applyBorder="1"/>
    <xf numFmtId="165" fontId="17" fillId="0" borderId="0" xfId="0" applyNumberFormat="1" applyFont="1" applyFill="1" applyBorder="1"/>
    <xf numFmtId="165" fontId="17" fillId="0" borderId="0" xfId="0" applyNumberFormat="1" applyFont="1" applyFill="1" applyBorder="1" applyAlignment="1"/>
    <xf numFmtId="164" fontId="17" fillId="6" borderId="15" xfId="2" applyNumberFormat="1" applyFont="1" applyFill="1" applyBorder="1" applyAlignment="1">
      <alignment vertical="center" wrapText="1"/>
    </xf>
    <xf numFmtId="44" fontId="18" fillId="6" borderId="46" xfId="0" applyNumberFormat="1" applyFont="1" applyFill="1" applyBorder="1" applyAlignment="1">
      <alignment horizontal="right" wrapText="1" shrinkToFit="1"/>
    </xf>
    <xf numFmtId="44" fontId="18" fillId="0" borderId="46" xfId="0" applyNumberFormat="1" applyFont="1" applyFill="1" applyBorder="1" applyAlignment="1">
      <alignment horizontal="right" wrapText="1" shrinkToFit="1"/>
    </xf>
    <xf numFmtId="164" fontId="18" fillId="0" borderId="4" xfId="0" applyNumberFormat="1" applyFont="1" applyBorder="1" applyAlignment="1">
      <alignment wrapText="1"/>
    </xf>
    <xf numFmtId="0" fontId="16" fillId="2" borderId="13" xfId="8" applyFont="1" applyFill="1" applyBorder="1" applyAlignment="1">
      <alignment vertical="center"/>
    </xf>
    <xf numFmtId="164" fontId="16" fillId="2" borderId="4" xfId="8" applyNumberFormat="1" applyFont="1" applyFill="1" applyBorder="1" applyAlignment="1">
      <alignment vertical="center"/>
    </xf>
    <xf numFmtId="0" fontId="16" fillId="2" borderId="46" xfId="8" applyFont="1" applyFill="1" applyBorder="1" applyAlignment="1">
      <alignment vertical="center"/>
    </xf>
    <xf numFmtId="165" fontId="17" fillId="0" borderId="0" xfId="2" applyNumberFormat="1" applyFont="1" applyBorder="1"/>
    <xf numFmtId="0" fontId="12" fillId="0" borderId="0" xfId="0" applyFont="1" applyBorder="1"/>
    <xf numFmtId="0" fontId="17" fillId="0" borderId="13" xfId="8" applyFont="1" applyBorder="1" applyAlignment="1">
      <alignment horizontal="center" vertical="center"/>
    </xf>
    <xf numFmtId="164" fontId="17" fillId="0" borderId="4" xfId="8" applyNumberFormat="1" applyFont="1" applyBorder="1" applyAlignment="1">
      <alignment vertical="center"/>
    </xf>
    <xf numFmtId="165" fontId="17" fillId="0" borderId="46" xfId="8" applyNumberFormat="1" applyFont="1" applyFill="1" applyBorder="1" applyAlignment="1">
      <alignment vertical="center"/>
    </xf>
    <xf numFmtId="165" fontId="19" fillId="0" borderId="0" xfId="0" applyNumberFormat="1" applyFont="1" applyBorder="1"/>
    <xf numFmtId="164" fontId="17" fillId="0" borderId="4" xfId="8" applyNumberFormat="1" applyFont="1" applyFill="1" applyBorder="1" applyAlignment="1">
      <alignment vertical="center"/>
    </xf>
    <xf numFmtId="165" fontId="17" fillId="0" borderId="0" xfId="2" applyNumberFormat="1" applyFont="1" applyBorder="1" applyAlignment="1">
      <alignment vertical="center"/>
    </xf>
    <xf numFmtId="164" fontId="17" fillId="6" borderId="4" xfId="8" applyNumberFormat="1" applyFont="1" applyFill="1" applyBorder="1" applyAlignment="1">
      <alignment vertical="center"/>
    </xf>
    <xf numFmtId="165" fontId="17" fillId="6" borderId="46" xfId="8" applyNumberFormat="1" applyFont="1" applyFill="1" applyBorder="1" applyAlignment="1">
      <alignment vertical="center"/>
    </xf>
    <xf numFmtId="0" fontId="16" fillId="2" borderId="14" xfId="8" applyFont="1" applyFill="1" applyBorder="1" applyAlignment="1">
      <alignment vertical="center"/>
    </xf>
    <xf numFmtId="0" fontId="16" fillId="2" borderId="16" xfId="8" applyFont="1" applyFill="1" applyBorder="1" applyAlignment="1">
      <alignment vertical="center" wrapText="1"/>
    </xf>
    <xf numFmtId="0" fontId="16" fillId="2" borderId="47" xfId="8" applyFont="1" applyFill="1" applyBorder="1" applyAlignment="1">
      <alignment vertical="center" wrapText="1"/>
    </xf>
    <xf numFmtId="164" fontId="20" fillId="2" borderId="4" xfId="8" applyNumberFormat="1" applyFont="1" applyFill="1" applyBorder="1" applyAlignment="1">
      <alignment vertical="center"/>
    </xf>
    <xf numFmtId="164" fontId="17" fillId="0" borderId="39" xfId="8" applyNumberFormat="1" applyFont="1" applyFill="1" applyBorder="1" applyAlignment="1">
      <alignment vertical="center"/>
    </xf>
    <xf numFmtId="165" fontId="17" fillId="0" borderId="48" xfId="8" applyNumberFormat="1" applyFont="1" applyFill="1" applyBorder="1" applyAlignment="1">
      <alignment vertical="center"/>
    </xf>
    <xf numFmtId="0" fontId="17" fillId="0" borderId="17" xfId="8" applyFont="1" applyBorder="1" applyAlignment="1">
      <alignment horizontal="center" vertical="center"/>
    </xf>
    <xf numFmtId="164" fontId="17" fillId="6" borderId="5" xfId="8" applyNumberFormat="1" applyFont="1" applyFill="1" applyBorder="1" applyAlignment="1">
      <alignment vertical="center"/>
    </xf>
    <xf numFmtId="165" fontId="17" fillId="6" borderId="6" xfId="8" applyNumberFormat="1" applyFont="1" applyFill="1" applyBorder="1" applyAlignment="1">
      <alignment vertical="center"/>
    </xf>
    <xf numFmtId="0" fontId="17" fillId="0" borderId="44" xfId="8" applyFont="1" applyFill="1" applyBorder="1" applyAlignment="1">
      <alignment horizontal="center" vertical="center"/>
    </xf>
    <xf numFmtId="44" fontId="15" fillId="6" borderId="49" xfId="0" applyNumberFormat="1" applyFont="1" applyFill="1" applyBorder="1"/>
    <xf numFmtId="0" fontId="20" fillId="2" borderId="46" xfId="8" applyFont="1" applyFill="1" applyBorder="1" applyAlignment="1">
      <alignment vertical="center"/>
    </xf>
    <xf numFmtId="164" fontId="18" fillId="0" borderId="0" xfId="0" applyNumberFormat="1" applyFont="1" applyBorder="1" applyAlignment="1">
      <alignment wrapText="1"/>
    </xf>
    <xf numFmtId="44" fontId="18" fillId="0" borderId="0" xfId="0" applyNumberFormat="1" applyFont="1" applyBorder="1"/>
    <xf numFmtId="164" fontId="16" fillId="7" borderId="25" xfId="0" applyNumberFormat="1" applyFont="1" applyFill="1" applyBorder="1" applyAlignment="1">
      <alignment wrapText="1"/>
    </xf>
    <xf numFmtId="0" fontId="16" fillId="7" borderId="26" xfId="0" applyFont="1" applyFill="1" applyBorder="1"/>
    <xf numFmtId="164" fontId="18" fillId="0" borderId="12" xfId="0" applyNumberFormat="1" applyFont="1" applyBorder="1" applyAlignment="1">
      <alignment wrapText="1"/>
    </xf>
    <xf numFmtId="44" fontId="18" fillId="0" borderId="45" xfId="0" applyNumberFormat="1" applyFont="1" applyBorder="1" applyAlignment="1">
      <alignment wrapText="1"/>
    </xf>
    <xf numFmtId="164" fontId="18" fillId="0" borderId="17" xfId="0" applyNumberFormat="1" applyFont="1" applyBorder="1" applyAlignment="1">
      <alignment wrapText="1"/>
    </xf>
    <xf numFmtId="44" fontId="18" fillId="0" borderId="6" xfId="0" applyNumberFormat="1" applyFont="1" applyBorder="1" applyAlignment="1">
      <alignment wrapText="1"/>
    </xf>
    <xf numFmtId="0" fontId="16" fillId="5" borderId="20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2" fontId="16" fillId="5" borderId="9" xfId="1" applyNumberFormat="1" applyFont="1" applyFill="1" applyBorder="1" applyAlignment="1">
      <alignment horizontal="centerContinuous" vertical="center" wrapText="1"/>
    </xf>
    <xf numFmtId="0" fontId="16" fillId="5" borderId="9" xfId="1" applyNumberFormat="1" applyFont="1" applyFill="1" applyBorder="1" applyAlignment="1">
      <alignment horizontal="centerContinuous" vertical="center" wrapText="1"/>
    </xf>
    <xf numFmtId="0" fontId="17" fillId="5" borderId="27" xfId="1" applyFont="1" applyFill="1" applyBorder="1" applyAlignment="1">
      <alignment horizontal="centerContinuous" vertical="center" wrapText="1"/>
    </xf>
    <xf numFmtId="0" fontId="16" fillId="5" borderId="8" xfId="1" applyFont="1" applyFill="1" applyBorder="1" applyAlignment="1">
      <alignment horizontal="centerContinuous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vertical="center" wrapText="1"/>
    </xf>
    <xf numFmtId="165" fontId="17" fillId="0" borderId="10" xfId="1" applyNumberFormat="1" applyFont="1" applyFill="1" applyBorder="1" applyAlignment="1">
      <alignment vertical="center" wrapText="1"/>
    </xf>
    <xf numFmtId="2" fontId="17" fillId="0" borderId="10" xfId="1" applyNumberFormat="1" applyFont="1" applyFill="1" applyBorder="1" applyAlignment="1">
      <alignment horizontal="center" vertical="center" wrapText="1"/>
    </xf>
    <xf numFmtId="0" fontId="17" fillId="0" borderId="10" xfId="1" applyNumberFormat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2" fontId="17" fillId="4" borderId="10" xfId="1" applyNumberFormat="1" applyFont="1" applyFill="1" applyBorder="1" applyAlignment="1">
      <alignment horizontal="center" vertical="center" wrapText="1"/>
    </xf>
    <xf numFmtId="0" fontId="17" fillId="4" borderId="10" xfId="1" applyFont="1" applyFill="1" applyBorder="1" applyAlignment="1">
      <alignment vertical="center" wrapText="1"/>
    </xf>
    <xf numFmtId="165" fontId="17" fillId="4" borderId="10" xfId="1" applyNumberFormat="1" applyFont="1" applyFill="1" applyBorder="1" applyAlignment="1">
      <alignment vertical="center" wrapText="1"/>
    </xf>
    <xf numFmtId="0" fontId="17" fillId="4" borderId="10" xfId="1" applyFont="1" applyFill="1" applyBorder="1" applyAlignment="1">
      <alignment horizontal="left" vertical="center" wrapText="1"/>
    </xf>
    <xf numFmtId="165" fontId="17" fillId="4" borderId="10" xfId="1" applyNumberFormat="1" applyFont="1" applyFill="1" applyBorder="1" applyAlignment="1">
      <alignment horizontal="right" vertical="center" wrapText="1"/>
    </xf>
    <xf numFmtId="0" fontId="17" fillId="4" borderId="15" xfId="2" applyNumberFormat="1" applyFont="1" applyFill="1" applyBorder="1" applyAlignment="1">
      <alignment horizontal="left" vertical="center" wrapText="1"/>
    </xf>
    <xf numFmtId="44" fontId="18" fillId="4" borderId="4" xfId="0" applyNumberFormat="1" applyFont="1" applyFill="1" applyBorder="1" applyAlignment="1">
      <alignment horizontal="right" wrapText="1" shrinkToFit="1"/>
    </xf>
    <xf numFmtId="165" fontId="17" fillId="4" borderId="36" xfId="1" applyNumberFormat="1" applyFont="1" applyFill="1" applyBorder="1" applyAlignment="1">
      <alignment horizontal="right" vertical="center" wrapText="1"/>
    </xf>
    <xf numFmtId="2" fontId="17" fillId="0" borderId="36" xfId="1" applyNumberFormat="1" applyFont="1" applyFill="1" applyBorder="1" applyAlignment="1">
      <alignment horizontal="center" vertical="center" wrapText="1"/>
    </xf>
    <xf numFmtId="0" fontId="17" fillId="0" borderId="36" xfId="1" applyNumberFormat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37" xfId="1" applyFont="1" applyFill="1" applyBorder="1" applyAlignment="1">
      <alignment horizontal="center" vertical="center" wrapText="1"/>
    </xf>
    <xf numFmtId="165" fontId="17" fillId="5" borderId="9" xfId="1" applyNumberFormat="1" applyFont="1" applyFill="1" applyBorder="1" applyAlignment="1">
      <alignment horizontal="right" vertical="center" wrapText="1"/>
    </xf>
    <xf numFmtId="2" fontId="17" fillId="5" borderId="9" xfId="1" applyNumberFormat="1" applyFont="1" applyFill="1" applyBorder="1" applyAlignment="1">
      <alignment horizontal="center" vertical="center" wrapText="1"/>
    </xf>
    <xf numFmtId="0" fontId="17" fillId="5" borderId="9" xfId="1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5" fontId="17" fillId="0" borderId="10" xfId="1" applyNumberFormat="1" applyFont="1" applyFill="1" applyBorder="1" applyAlignment="1">
      <alignment horizontal="right" vertical="center" wrapText="1"/>
    </xf>
    <xf numFmtId="0" fontId="17" fillId="3" borderId="10" xfId="1" applyFont="1" applyFill="1" applyBorder="1" applyAlignment="1">
      <alignment vertical="center" wrapText="1"/>
    </xf>
    <xf numFmtId="165" fontId="17" fillId="3" borderId="10" xfId="1" applyNumberFormat="1" applyFont="1" applyFill="1" applyBorder="1" applyAlignment="1">
      <alignment horizontal="right" vertical="center" wrapText="1"/>
    </xf>
    <xf numFmtId="0" fontId="17" fillId="3" borderId="11" xfId="1" applyFont="1" applyFill="1" applyBorder="1" applyAlignment="1">
      <alignment vertical="center" wrapText="1"/>
    </xf>
    <xf numFmtId="165" fontId="17" fillId="3" borderId="11" xfId="1" applyNumberFormat="1" applyFont="1" applyFill="1" applyBorder="1" applyAlignment="1">
      <alignment horizontal="right" vertical="center" wrapText="1"/>
    </xf>
    <xf numFmtId="2" fontId="17" fillId="0" borderId="11" xfId="1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 wrapText="1"/>
    </xf>
    <xf numFmtId="0" fontId="17" fillId="0" borderId="28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3" borderId="22" xfId="1" applyFont="1" applyFill="1" applyBorder="1" applyAlignment="1">
      <alignment vertical="center" wrapText="1"/>
    </xf>
    <xf numFmtId="165" fontId="17" fillId="3" borderId="22" xfId="1" applyNumberFormat="1" applyFont="1" applyFill="1" applyBorder="1" applyAlignment="1">
      <alignment horizontal="right" vertical="center" wrapText="1"/>
    </xf>
    <xf numFmtId="2" fontId="17" fillId="0" borderId="22" xfId="1" applyNumberFormat="1" applyFont="1" applyFill="1" applyBorder="1" applyAlignment="1">
      <alignment horizontal="center" vertical="center" wrapText="1"/>
    </xf>
    <xf numFmtId="0" fontId="17" fillId="0" borderId="22" xfId="1" applyNumberFormat="1" applyFont="1" applyFill="1" applyBorder="1" applyAlignment="1">
      <alignment horizontal="center" vertical="center" wrapText="1"/>
    </xf>
    <xf numFmtId="0" fontId="17" fillId="0" borderId="29" xfId="1" applyFont="1" applyFill="1" applyBorder="1" applyAlignment="1">
      <alignment horizontal="center" vertical="center" wrapText="1"/>
    </xf>
    <xf numFmtId="0" fontId="17" fillId="0" borderId="24" xfId="1" applyFont="1" applyFill="1" applyBorder="1" applyAlignment="1">
      <alignment horizontal="center" vertical="center" wrapText="1"/>
    </xf>
    <xf numFmtId="2" fontId="17" fillId="0" borderId="38" xfId="1" applyNumberFormat="1" applyFont="1" applyFill="1" applyBorder="1" applyAlignment="1">
      <alignment horizontal="center" vertical="center" wrapText="1"/>
    </xf>
    <xf numFmtId="0" fontId="17" fillId="0" borderId="38" xfId="1" applyNumberFormat="1" applyFont="1" applyFill="1" applyBorder="1" applyAlignment="1">
      <alignment horizontal="center" vertical="center" wrapText="1"/>
    </xf>
    <xf numFmtId="0" fontId="17" fillId="0" borderId="33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65" fontId="18" fillId="3" borderId="0" xfId="22" applyNumberFormat="1" applyFont="1" applyFill="1" applyBorder="1" applyAlignment="1">
      <alignment horizontal="right"/>
    </xf>
    <xf numFmtId="0" fontId="12" fillId="0" borderId="40" xfId="0" applyFont="1" applyFill="1" applyBorder="1" applyAlignment="1">
      <alignment horizontal="center" vertical="center" wrapText="1"/>
    </xf>
    <xf numFmtId="165" fontId="17" fillId="3" borderId="40" xfId="1" applyNumberFormat="1" applyFont="1" applyFill="1" applyBorder="1" applyAlignment="1">
      <alignment horizontal="right" vertical="center" wrapText="1"/>
    </xf>
    <xf numFmtId="2" fontId="17" fillId="0" borderId="40" xfId="1" applyNumberFormat="1" applyFont="1" applyFill="1" applyBorder="1" applyAlignment="1">
      <alignment horizontal="center" vertical="center" wrapText="1"/>
    </xf>
    <xf numFmtId="0" fontId="17" fillId="0" borderId="40" xfId="1" applyNumberFormat="1" applyFont="1" applyFill="1" applyBorder="1" applyAlignment="1">
      <alignment horizontal="center" vertical="center" wrapText="1"/>
    </xf>
    <xf numFmtId="0" fontId="17" fillId="0" borderId="34" xfId="1" applyFont="1" applyFill="1" applyBorder="1" applyAlignment="1">
      <alignment horizontal="center" vertical="center" wrapText="1"/>
    </xf>
    <xf numFmtId="2" fontId="17" fillId="5" borderId="3" xfId="1" applyNumberFormat="1" applyFont="1" applyFill="1" applyBorder="1" applyAlignment="1">
      <alignment horizontal="center" vertical="center" wrapText="1"/>
    </xf>
    <xf numFmtId="0" fontId="17" fillId="5" borderId="3" xfId="1" applyNumberFormat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2" fontId="17" fillId="5" borderId="41" xfId="1" applyNumberFormat="1" applyFont="1" applyFill="1" applyBorder="1" applyAlignment="1">
      <alignment horizontal="center" vertical="center" wrapText="1"/>
    </xf>
    <xf numFmtId="0" fontId="17" fillId="5" borderId="41" xfId="1" applyNumberFormat="1" applyFont="1" applyFill="1" applyBorder="1" applyAlignment="1">
      <alignment horizontal="center" vertical="center" wrapText="1"/>
    </xf>
    <xf numFmtId="0" fontId="16" fillId="5" borderId="42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1" fillId="0" borderId="0" xfId="0" applyFont="1" applyBorder="1"/>
    <xf numFmtId="2" fontId="16" fillId="5" borderId="3" xfId="1" applyNumberFormat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wrapText="1"/>
    </xf>
    <xf numFmtId="0" fontId="21" fillId="5" borderId="1" xfId="0" applyFont="1" applyFill="1" applyBorder="1" applyAlignment="1">
      <alignment wrapText="1"/>
    </xf>
    <xf numFmtId="0" fontId="17" fillId="3" borderId="10" xfId="1" applyFont="1" applyFill="1" applyBorder="1" applyAlignment="1">
      <alignment horizontal="left" vertical="center" wrapText="1"/>
    </xf>
    <xf numFmtId="165" fontId="17" fillId="3" borderId="36" xfId="1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 wrapText="1"/>
    </xf>
    <xf numFmtId="165" fontId="17" fillId="0" borderId="0" xfId="1" applyNumberFormat="1" applyFont="1" applyFill="1" applyBorder="1" applyAlignment="1">
      <alignment horizontal="right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1" fillId="5" borderId="25" xfId="0" applyFont="1" applyFill="1" applyBorder="1" applyAlignment="1">
      <alignment wrapText="1"/>
    </xf>
    <xf numFmtId="0" fontId="11" fillId="5" borderId="26" xfId="0" applyFont="1" applyFill="1" applyBorder="1" applyAlignment="1">
      <alignment wrapText="1"/>
    </xf>
    <xf numFmtId="0" fontId="15" fillId="0" borderId="18" xfId="0" applyFont="1" applyBorder="1" applyAlignment="1">
      <alignment wrapText="1"/>
    </xf>
    <xf numFmtId="165" fontId="15" fillId="0" borderId="19" xfId="0" applyNumberFormat="1" applyFont="1" applyBorder="1" applyAlignment="1">
      <alignment wrapText="1"/>
    </xf>
    <xf numFmtId="0" fontId="15" fillId="3" borderId="17" xfId="0" applyFont="1" applyFill="1" applyBorder="1" applyAlignment="1">
      <alignment wrapText="1"/>
    </xf>
    <xf numFmtId="165" fontId="15" fillId="3" borderId="6" xfId="0" applyNumberFormat="1" applyFont="1" applyFill="1" applyBorder="1" applyAlignment="1">
      <alignment wrapText="1"/>
    </xf>
    <xf numFmtId="165" fontId="15" fillId="0" borderId="3" xfId="0" applyNumberFormat="1" applyFont="1" applyBorder="1" applyAlignment="1">
      <alignment wrapText="1"/>
    </xf>
    <xf numFmtId="165" fontId="12" fillId="0" borderId="0" xfId="0" applyNumberFormat="1" applyFont="1" applyBorder="1" applyAlignment="1">
      <alignment wrapText="1"/>
    </xf>
    <xf numFmtId="165" fontId="15" fillId="0" borderId="0" xfId="0" applyNumberFormat="1" applyFont="1" applyBorder="1" applyAlignment="1">
      <alignment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4" fillId="0" borderId="46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4" fillId="0" borderId="37" xfId="0" applyFont="1" applyBorder="1" applyAlignment="1">
      <alignment horizontal="right" vertical="center" wrapText="1"/>
    </xf>
    <xf numFmtId="0" fontId="13" fillId="0" borderId="24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2" fillId="0" borderId="39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4" fillId="0" borderId="48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wrapText="1"/>
    </xf>
    <xf numFmtId="0" fontId="14" fillId="0" borderId="50" xfId="0" applyFont="1" applyBorder="1" applyAlignment="1">
      <alignment horizontal="left" vertical="top" wrapText="1"/>
    </xf>
    <xf numFmtId="0" fontId="15" fillId="0" borderId="52" xfId="0" applyFont="1" applyBorder="1" applyAlignment="1">
      <alignment horizontal="left" vertical="top"/>
    </xf>
    <xf numFmtId="0" fontId="16" fillId="5" borderId="45" xfId="1" applyFont="1" applyFill="1" applyBorder="1" applyAlignment="1">
      <alignment horizontal="centerContinuous" vertical="center" wrapText="1"/>
    </xf>
    <xf numFmtId="0" fontId="17" fillId="0" borderId="46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50" xfId="1" applyFont="1" applyFill="1" applyBorder="1" applyAlignment="1">
      <alignment horizontal="center" vertical="center" wrapText="1"/>
    </xf>
    <xf numFmtId="0" fontId="17" fillId="0" borderId="48" xfId="1" applyFont="1" applyFill="1" applyBorder="1" applyAlignment="1">
      <alignment horizontal="center" vertical="center" wrapText="1"/>
    </xf>
    <xf numFmtId="0" fontId="17" fillId="0" borderId="53" xfId="1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wrapText="1"/>
    </xf>
    <xf numFmtId="0" fontId="16" fillId="5" borderId="54" xfId="1" applyFont="1" applyFill="1" applyBorder="1" applyAlignment="1">
      <alignment horizontal="center" vertical="center" wrapText="1"/>
    </xf>
    <xf numFmtId="0" fontId="17" fillId="0" borderId="49" xfId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wrapText="1"/>
    </xf>
    <xf numFmtId="0" fontId="17" fillId="0" borderId="11" xfId="1" applyFont="1" applyFill="1" applyBorder="1" applyAlignment="1">
      <alignment vertical="center" wrapText="1"/>
    </xf>
    <xf numFmtId="165" fontId="17" fillId="0" borderId="11" xfId="1" applyNumberFormat="1" applyFont="1" applyFill="1" applyBorder="1" applyAlignment="1">
      <alignment horizontal="right" vertical="center" wrapText="1"/>
    </xf>
    <xf numFmtId="0" fontId="21" fillId="5" borderId="35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wrapText="1"/>
    </xf>
    <xf numFmtId="0" fontId="21" fillId="5" borderId="2" xfId="0" applyFont="1" applyFill="1" applyBorder="1" applyAlignment="1">
      <alignment horizontal="center" wrapText="1"/>
    </xf>
    <xf numFmtId="0" fontId="21" fillId="5" borderId="43" xfId="0" applyFont="1" applyFill="1" applyBorder="1" applyAlignment="1">
      <alignment horizontal="center" wrapText="1"/>
    </xf>
    <xf numFmtId="0" fontId="21" fillId="5" borderId="23" xfId="0" applyFont="1" applyFill="1" applyBorder="1" applyAlignment="1">
      <alignment horizontal="center" wrapText="1"/>
    </xf>
    <xf numFmtId="0" fontId="21" fillId="5" borderId="21" xfId="0" applyFont="1" applyFill="1" applyBorder="1" applyAlignment="1">
      <alignment horizontal="center" wrapText="1"/>
    </xf>
    <xf numFmtId="0" fontId="16" fillId="5" borderId="27" xfId="1" applyFont="1" applyFill="1" applyBorder="1" applyAlignment="1">
      <alignment horizontal="center" vertical="center" wrapText="1"/>
    </xf>
    <xf numFmtId="0" fontId="16" fillId="5" borderId="8" xfId="1" applyFont="1" applyFill="1" applyBorder="1" applyAlignment="1">
      <alignment horizontal="center" vertical="center" wrapText="1"/>
    </xf>
    <xf numFmtId="0" fontId="16" fillId="5" borderId="45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horizontal="center" vertical="center" wrapText="1"/>
    </xf>
    <xf numFmtId="0" fontId="16" fillId="5" borderId="21" xfId="1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wrapText="1"/>
    </xf>
    <xf numFmtId="0" fontId="21" fillId="5" borderId="9" xfId="0" applyFont="1" applyFill="1" applyBorder="1" applyAlignment="1">
      <alignment horizontal="center" wrapText="1"/>
    </xf>
    <xf numFmtId="0" fontId="16" fillId="5" borderId="9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2" fontId="16" fillId="5" borderId="9" xfId="1" applyNumberFormat="1" applyFont="1" applyFill="1" applyBorder="1" applyAlignment="1">
      <alignment horizontal="center" vertical="center" wrapText="1"/>
    </xf>
    <xf numFmtId="2" fontId="16" fillId="5" borderId="11" xfId="1" applyNumberFormat="1" applyFont="1" applyFill="1" applyBorder="1" applyAlignment="1">
      <alignment horizontal="center" vertical="center" wrapText="1"/>
    </xf>
    <xf numFmtId="0" fontId="16" fillId="5" borderId="9" xfId="1" applyNumberFormat="1" applyFont="1" applyFill="1" applyBorder="1" applyAlignment="1">
      <alignment horizontal="center" vertical="center" wrapText="1"/>
    </xf>
    <xf numFmtId="0" fontId="16" fillId="5" borderId="11" xfId="1" applyNumberFormat="1" applyFont="1" applyFill="1" applyBorder="1" applyAlignment="1">
      <alignment horizontal="center" vertical="center" wrapText="1"/>
    </xf>
    <xf numFmtId="0" fontId="16" fillId="5" borderId="43" xfId="1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/>
    </xf>
    <xf numFmtId="0" fontId="11" fillId="7" borderId="31" xfId="0" applyFont="1" applyFill="1" applyBorder="1" applyAlignment="1">
      <alignment horizontal="center"/>
    </xf>
    <xf numFmtId="0" fontId="11" fillId="7" borderId="29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4" fillId="0" borderId="4" xfId="0" applyFont="1" applyBorder="1" applyAlignment="1">
      <alignment vertical="center" wrapText="1"/>
    </xf>
    <xf numFmtId="0" fontId="13" fillId="0" borderId="37" xfId="0" applyFont="1" applyBorder="1" applyAlignment="1">
      <alignment horizontal="left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</cellXfs>
  <cellStyles count="23">
    <cellStyle name="Dziesiętny" xfId="22" builtinId="3"/>
    <cellStyle name="Normalny" xfId="0" builtinId="0"/>
    <cellStyle name="Normalny 2" xfId="1" xr:uid="{00000000-0005-0000-0000-000002000000}"/>
    <cellStyle name="Normalny 3" xfId="2" xr:uid="{00000000-0005-0000-0000-000003000000}"/>
    <cellStyle name="Normalny 3 2" xfId="8" xr:uid="{00000000-0005-0000-0000-000004000000}"/>
    <cellStyle name="Walutowy 2" xfId="3" xr:uid="{00000000-0005-0000-0000-000005000000}"/>
    <cellStyle name="Walutowy 2 2" xfId="9" xr:uid="{00000000-0005-0000-0000-000006000000}"/>
    <cellStyle name="Walutowy 2 2 2" xfId="17" xr:uid="{00000000-0005-0000-0000-000007000000}"/>
    <cellStyle name="Walutowy 2 3" xfId="14" xr:uid="{00000000-0005-0000-0000-000008000000}"/>
    <cellStyle name="Walutowy 3" xfId="4" xr:uid="{00000000-0005-0000-0000-000009000000}"/>
    <cellStyle name="Walutowy 3 2" xfId="10" xr:uid="{00000000-0005-0000-0000-00000A000000}"/>
    <cellStyle name="Walutowy 3 2 2" xfId="18" xr:uid="{00000000-0005-0000-0000-00000B000000}"/>
    <cellStyle name="Walutowy 3 3" xfId="15" xr:uid="{00000000-0005-0000-0000-00000C000000}"/>
    <cellStyle name="Walutowy 4" xfId="5" xr:uid="{00000000-0005-0000-0000-00000D000000}"/>
    <cellStyle name="Walutowy 4 2" xfId="11" xr:uid="{00000000-0005-0000-0000-00000E000000}"/>
    <cellStyle name="Walutowy 4 3" xfId="19" xr:uid="{00000000-0005-0000-0000-00000F000000}"/>
    <cellStyle name="Walutowy 5" xfId="6" xr:uid="{00000000-0005-0000-0000-000010000000}"/>
    <cellStyle name="Walutowy 5 2" xfId="12" xr:uid="{00000000-0005-0000-0000-000011000000}"/>
    <cellStyle name="Walutowy 5 3" xfId="20" xr:uid="{00000000-0005-0000-0000-000012000000}"/>
    <cellStyle name="Walutowy 6" xfId="7" xr:uid="{00000000-0005-0000-0000-000013000000}"/>
    <cellStyle name="Walutowy 6 2" xfId="13" xr:uid="{00000000-0005-0000-0000-000014000000}"/>
    <cellStyle name="Walutowy 6 3" xfId="21" xr:uid="{00000000-0005-0000-0000-000015000000}"/>
    <cellStyle name="Walutowy 7" xfId="16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3"/>
  <sheetViews>
    <sheetView zoomScaleNormal="100" workbookViewId="0">
      <pane ySplit="3" topLeftCell="A167" activePane="bottomLeft" state="frozen"/>
      <selection pane="bottomLeft" activeCell="F122" sqref="F122"/>
    </sheetView>
  </sheetViews>
  <sheetFormatPr defaultColWidth="9.109375" defaultRowHeight="13.8" x14ac:dyDescent="0.25"/>
  <cols>
    <col min="1" max="1" width="4.6640625" style="42" customWidth="1"/>
    <col min="2" max="2" width="52.109375" style="42" customWidth="1"/>
    <col min="3" max="3" width="16.33203125" style="42" customWidth="1"/>
    <col min="4" max="4" width="13.6640625" style="42" customWidth="1"/>
    <col min="5" max="5" width="12" style="42" customWidth="1"/>
    <col min="6" max="8" width="18.44140625" style="42" bestFit="1" customWidth="1"/>
    <col min="9" max="9" width="15.88671875" style="42" customWidth="1"/>
    <col min="10" max="25" width="22" style="65" customWidth="1"/>
    <col min="26" max="16384" width="9.109375" style="65"/>
  </cols>
  <sheetData>
    <row r="1" spans="1:9" ht="14.4" thickBot="1" x14ac:dyDescent="0.3">
      <c r="A1" s="235" t="s">
        <v>314</v>
      </c>
      <c r="B1" s="235"/>
      <c r="C1" s="235"/>
      <c r="D1" s="235"/>
      <c r="E1" s="235"/>
      <c r="F1" s="235"/>
      <c r="G1" s="235"/>
      <c r="H1" s="235"/>
      <c r="I1" s="235"/>
    </row>
    <row r="2" spans="1:9" ht="14.4" thickTop="1" x14ac:dyDescent="0.25">
      <c r="A2" s="237" t="s">
        <v>0</v>
      </c>
      <c r="B2" s="237" t="s">
        <v>9</v>
      </c>
      <c r="C2" s="239" t="s">
        <v>230</v>
      </c>
      <c r="D2" s="241" t="s">
        <v>10</v>
      </c>
      <c r="E2" s="243" t="s">
        <v>11</v>
      </c>
      <c r="F2" s="227" t="s">
        <v>8</v>
      </c>
      <c r="G2" s="236"/>
      <c r="H2" s="236"/>
      <c r="I2" s="236"/>
    </row>
    <row r="3" spans="1:9" ht="14.4" thickBot="1" x14ac:dyDescent="0.3">
      <c r="A3" s="238"/>
      <c r="B3" s="238"/>
      <c r="C3" s="240"/>
      <c r="D3" s="242"/>
      <c r="E3" s="244"/>
      <c r="F3" s="94" t="s">
        <v>12</v>
      </c>
      <c r="G3" s="95" t="s">
        <v>13</v>
      </c>
      <c r="H3" s="95" t="s">
        <v>244</v>
      </c>
      <c r="I3" s="95" t="s">
        <v>14</v>
      </c>
    </row>
    <row r="4" spans="1:9" ht="30.6" customHeight="1" thickTop="1" x14ac:dyDescent="0.25">
      <c r="A4" s="245" t="s">
        <v>245</v>
      </c>
      <c r="B4" s="233"/>
      <c r="C4" s="234"/>
      <c r="D4" s="96"/>
      <c r="E4" s="97"/>
      <c r="F4" s="98"/>
      <c r="G4" s="99"/>
      <c r="H4" s="99"/>
      <c r="I4" s="209"/>
    </row>
    <row r="5" spans="1:9" x14ac:dyDescent="0.25">
      <c r="A5" s="100">
        <v>1</v>
      </c>
      <c r="B5" s="101" t="s">
        <v>43</v>
      </c>
      <c r="C5" s="102">
        <v>10000</v>
      </c>
      <c r="D5" s="103">
        <v>202.5</v>
      </c>
      <c r="E5" s="104"/>
      <c r="F5" s="105" t="s">
        <v>129</v>
      </c>
      <c r="G5" s="106"/>
      <c r="H5" s="106"/>
      <c r="I5" s="210" t="s">
        <v>135</v>
      </c>
    </row>
    <row r="6" spans="1:9" x14ac:dyDescent="0.25">
      <c r="A6" s="100">
        <v>2</v>
      </c>
      <c r="B6" s="101" t="s">
        <v>43</v>
      </c>
      <c r="C6" s="102">
        <v>10000</v>
      </c>
      <c r="D6" s="103">
        <v>132.66</v>
      </c>
      <c r="E6" s="104"/>
      <c r="F6" s="105" t="s">
        <v>129</v>
      </c>
      <c r="G6" s="106"/>
      <c r="H6" s="106"/>
      <c r="I6" s="210" t="s">
        <v>135</v>
      </c>
    </row>
    <row r="7" spans="1:9" x14ac:dyDescent="0.25">
      <c r="A7" s="100">
        <f>A6+1</f>
        <v>3</v>
      </c>
      <c r="B7" s="101" t="s">
        <v>44</v>
      </c>
      <c r="C7" s="102">
        <v>5000</v>
      </c>
      <c r="D7" s="103">
        <v>457.7</v>
      </c>
      <c r="E7" s="104">
        <v>1970</v>
      </c>
      <c r="F7" s="105" t="s">
        <v>129</v>
      </c>
      <c r="G7" s="106"/>
      <c r="H7" s="106"/>
      <c r="I7" s="210" t="s">
        <v>137</v>
      </c>
    </row>
    <row r="8" spans="1:9" ht="26.4" x14ac:dyDescent="0.25">
      <c r="A8" s="100">
        <f t="shared" ref="A8:A71" si="0">A7+1</f>
        <v>4</v>
      </c>
      <c r="B8" s="101" t="s">
        <v>45</v>
      </c>
      <c r="C8" s="102">
        <v>100000</v>
      </c>
      <c r="D8" s="103">
        <v>197.71</v>
      </c>
      <c r="E8" s="104"/>
      <c r="F8" s="105" t="s">
        <v>129</v>
      </c>
      <c r="G8" s="106"/>
      <c r="H8" s="106" t="s">
        <v>132</v>
      </c>
      <c r="I8" s="210" t="s">
        <v>135</v>
      </c>
    </row>
    <row r="9" spans="1:9" x14ac:dyDescent="0.25">
      <c r="A9" s="100">
        <f t="shared" si="0"/>
        <v>5</v>
      </c>
      <c r="B9" s="101" t="s">
        <v>46</v>
      </c>
      <c r="C9" s="102">
        <v>150000</v>
      </c>
      <c r="D9" s="103">
        <v>110.49</v>
      </c>
      <c r="E9" s="104">
        <v>2015</v>
      </c>
      <c r="F9" s="105" t="s">
        <v>129</v>
      </c>
      <c r="G9" s="106"/>
      <c r="H9" s="106" t="s">
        <v>132</v>
      </c>
      <c r="I9" s="210" t="s">
        <v>135</v>
      </c>
    </row>
    <row r="10" spans="1:9" x14ac:dyDescent="0.25">
      <c r="A10" s="100">
        <f t="shared" si="0"/>
        <v>6</v>
      </c>
      <c r="B10" s="101" t="s">
        <v>223</v>
      </c>
      <c r="C10" s="102">
        <v>150000</v>
      </c>
      <c r="D10" s="103">
        <v>370.4</v>
      </c>
      <c r="E10" s="104">
        <v>1970</v>
      </c>
      <c r="F10" s="105" t="s">
        <v>129</v>
      </c>
      <c r="G10" s="106" t="s">
        <v>129</v>
      </c>
      <c r="H10" s="106" t="s">
        <v>132</v>
      </c>
      <c r="I10" s="210" t="s">
        <v>135</v>
      </c>
    </row>
    <row r="11" spans="1:9" x14ac:dyDescent="0.25">
      <c r="A11" s="100">
        <f t="shared" si="0"/>
        <v>7</v>
      </c>
      <c r="B11" s="101" t="s">
        <v>202</v>
      </c>
      <c r="C11" s="102">
        <v>5000</v>
      </c>
      <c r="D11" s="103"/>
      <c r="E11" s="104"/>
      <c r="F11" s="105"/>
      <c r="G11" s="106"/>
      <c r="H11" s="106"/>
      <c r="I11" s="210"/>
    </row>
    <row r="12" spans="1:9" x14ac:dyDescent="0.25">
      <c r="A12" s="100">
        <f t="shared" si="0"/>
        <v>8</v>
      </c>
      <c r="B12" s="101" t="s">
        <v>47</v>
      </c>
      <c r="C12" s="102">
        <v>50000</v>
      </c>
      <c r="D12" s="103">
        <v>86.96</v>
      </c>
      <c r="E12" s="104">
        <v>1947</v>
      </c>
      <c r="F12" s="105" t="s">
        <v>129</v>
      </c>
      <c r="G12" s="106" t="s">
        <v>129</v>
      </c>
      <c r="H12" s="106" t="s">
        <v>132</v>
      </c>
      <c r="I12" s="210" t="s">
        <v>135</v>
      </c>
    </row>
    <row r="13" spans="1:9" x14ac:dyDescent="0.25">
      <c r="A13" s="100">
        <f t="shared" si="0"/>
        <v>9</v>
      </c>
      <c r="B13" s="101" t="s">
        <v>48</v>
      </c>
      <c r="C13" s="102">
        <v>70000</v>
      </c>
      <c r="D13" s="103">
        <v>169.99</v>
      </c>
      <c r="E13" s="104">
        <v>1956</v>
      </c>
      <c r="F13" s="105" t="s">
        <v>129</v>
      </c>
      <c r="G13" s="106" t="s">
        <v>129</v>
      </c>
      <c r="H13" s="106" t="s">
        <v>132</v>
      </c>
      <c r="I13" s="210" t="s">
        <v>135</v>
      </c>
    </row>
    <row r="14" spans="1:9" x14ac:dyDescent="0.25">
      <c r="A14" s="100">
        <f t="shared" si="0"/>
        <v>10</v>
      </c>
      <c r="B14" s="101" t="s">
        <v>49</v>
      </c>
      <c r="C14" s="102">
        <v>10000</v>
      </c>
      <c r="D14" s="103">
        <v>78.59</v>
      </c>
      <c r="E14" s="104"/>
      <c r="F14" s="105" t="s">
        <v>129</v>
      </c>
      <c r="G14" s="106" t="s">
        <v>130</v>
      </c>
      <c r="H14" s="106" t="s">
        <v>132</v>
      </c>
      <c r="I14" s="210" t="s">
        <v>135</v>
      </c>
    </row>
    <row r="15" spans="1:9" x14ac:dyDescent="0.25">
      <c r="A15" s="100">
        <f t="shared" si="0"/>
        <v>11</v>
      </c>
      <c r="B15" s="101" t="s">
        <v>50</v>
      </c>
      <c r="C15" s="102">
        <v>10000</v>
      </c>
      <c r="D15" s="103">
        <v>140.72</v>
      </c>
      <c r="E15" s="104"/>
      <c r="F15" s="105" t="s">
        <v>129</v>
      </c>
      <c r="G15" s="106" t="s">
        <v>129</v>
      </c>
      <c r="H15" s="106" t="s">
        <v>133</v>
      </c>
      <c r="I15" s="210" t="s">
        <v>136</v>
      </c>
    </row>
    <row r="16" spans="1:9" x14ac:dyDescent="0.25">
      <c r="A16" s="100">
        <f t="shared" si="0"/>
        <v>12</v>
      </c>
      <c r="B16" s="101" t="s">
        <v>51</v>
      </c>
      <c r="C16" s="102">
        <v>10000</v>
      </c>
      <c r="D16" s="107"/>
      <c r="E16" s="104"/>
      <c r="F16" s="105"/>
      <c r="G16" s="106"/>
      <c r="H16" s="106"/>
      <c r="I16" s="210"/>
    </row>
    <row r="17" spans="1:9" ht="26.4" x14ac:dyDescent="0.25">
      <c r="A17" s="100">
        <f t="shared" si="0"/>
        <v>13</v>
      </c>
      <c r="B17" s="101" t="s">
        <v>206</v>
      </c>
      <c r="C17" s="102">
        <v>50000</v>
      </c>
      <c r="D17" s="103">
        <v>90</v>
      </c>
      <c r="E17" s="104"/>
      <c r="F17" s="105" t="s">
        <v>129</v>
      </c>
      <c r="G17" s="106" t="s">
        <v>131</v>
      </c>
      <c r="H17" s="106" t="s">
        <v>132</v>
      </c>
      <c r="I17" s="210" t="s">
        <v>135</v>
      </c>
    </row>
    <row r="18" spans="1:9" ht="26.4" x14ac:dyDescent="0.25">
      <c r="A18" s="100">
        <f t="shared" si="0"/>
        <v>14</v>
      </c>
      <c r="B18" s="101" t="s">
        <v>52</v>
      </c>
      <c r="C18" s="102">
        <v>1000000</v>
      </c>
      <c r="D18" s="103">
        <v>741.34</v>
      </c>
      <c r="E18" s="104">
        <v>1977</v>
      </c>
      <c r="F18" s="105" t="s">
        <v>129</v>
      </c>
      <c r="G18" s="106" t="s">
        <v>129</v>
      </c>
      <c r="H18" s="106" t="s">
        <v>132</v>
      </c>
      <c r="I18" s="210" t="s">
        <v>135</v>
      </c>
    </row>
    <row r="19" spans="1:9" ht="26.4" x14ac:dyDescent="0.25">
      <c r="A19" s="100">
        <f t="shared" si="0"/>
        <v>15</v>
      </c>
      <c r="B19" s="101" t="s">
        <v>53</v>
      </c>
      <c r="C19" s="102">
        <v>50000</v>
      </c>
      <c r="D19" s="103">
        <v>200.17</v>
      </c>
      <c r="E19" s="104"/>
      <c r="F19" s="105" t="s">
        <v>129</v>
      </c>
      <c r="G19" s="106" t="s">
        <v>129</v>
      </c>
      <c r="H19" s="106" t="s">
        <v>132</v>
      </c>
      <c r="I19" s="210" t="s">
        <v>135</v>
      </c>
    </row>
    <row r="20" spans="1:9" x14ac:dyDescent="0.25">
      <c r="A20" s="100">
        <f t="shared" si="0"/>
        <v>16</v>
      </c>
      <c r="B20" s="101" t="s">
        <v>207</v>
      </c>
      <c r="C20" s="102">
        <v>70000</v>
      </c>
      <c r="D20" s="103">
        <v>221.14</v>
      </c>
      <c r="E20" s="104"/>
      <c r="F20" s="105" t="s">
        <v>129</v>
      </c>
      <c r="G20" s="106" t="s">
        <v>129</v>
      </c>
      <c r="H20" s="106" t="s">
        <v>132</v>
      </c>
      <c r="I20" s="210" t="s">
        <v>135</v>
      </c>
    </row>
    <row r="21" spans="1:9" ht="26.4" x14ac:dyDescent="0.25">
      <c r="A21" s="100">
        <f t="shared" si="0"/>
        <v>17</v>
      </c>
      <c r="B21" s="101" t="s">
        <v>54</v>
      </c>
      <c r="C21" s="102">
        <v>250000</v>
      </c>
      <c r="D21" s="103">
        <v>421.6</v>
      </c>
      <c r="E21" s="104"/>
      <c r="F21" s="105" t="s">
        <v>129</v>
      </c>
      <c r="G21" s="106" t="s">
        <v>129</v>
      </c>
      <c r="H21" s="106" t="s">
        <v>132</v>
      </c>
      <c r="I21" s="210" t="s">
        <v>135</v>
      </c>
    </row>
    <row r="22" spans="1:9" x14ac:dyDescent="0.25">
      <c r="A22" s="100">
        <f t="shared" si="0"/>
        <v>18</v>
      </c>
      <c r="B22" s="101" t="s">
        <v>55</v>
      </c>
      <c r="C22" s="102">
        <v>70000</v>
      </c>
      <c r="D22" s="103">
        <v>198.45</v>
      </c>
      <c r="E22" s="104"/>
      <c r="F22" s="105" t="s">
        <v>129</v>
      </c>
      <c r="G22" s="106" t="s">
        <v>129</v>
      </c>
      <c r="H22" s="106" t="s">
        <v>132</v>
      </c>
      <c r="I22" s="210" t="s">
        <v>135</v>
      </c>
    </row>
    <row r="23" spans="1:9" x14ac:dyDescent="0.25">
      <c r="A23" s="100">
        <f t="shared" si="0"/>
        <v>19</v>
      </c>
      <c r="B23" s="101" t="s">
        <v>56</v>
      </c>
      <c r="C23" s="102">
        <v>70000</v>
      </c>
      <c r="D23" s="103">
        <v>269</v>
      </c>
      <c r="E23" s="104"/>
      <c r="F23" s="105" t="s">
        <v>129</v>
      </c>
      <c r="G23" s="106" t="s">
        <v>129</v>
      </c>
      <c r="H23" s="106" t="s">
        <v>132</v>
      </c>
      <c r="I23" s="210" t="s">
        <v>135</v>
      </c>
    </row>
    <row r="24" spans="1:9" ht="26.4" x14ac:dyDescent="0.25">
      <c r="A24" s="100">
        <f t="shared" si="0"/>
        <v>20</v>
      </c>
      <c r="B24" s="101" t="s">
        <v>203</v>
      </c>
      <c r="C24" s="102">
        <v>60000</v>
      </c>
      <c r="D24" s="103">
        <v>122.14</v>
      </c>
      <c r="E24" s="104">
        <v>1949</v>
      </c>
      <c r="F24" s="105" t="s">
        <v>129</v>
      </c>
      <c r="G24" s="106" t="s">
        <v>131</v>
      </c>
      <c r="H24" s="106" t="s">
        <v>132</v>
      </c>
      <c r="I24" s="210" t="s">
        <v>135</v>
      </c>
    </row>
    <row r="25" spans="1:9" x14ac:dyDescent="0.25">
      <c r="A25" s="100">
        <f t="shared" si="0"/>
        <v>21</v>
      </c>
      <c r="B25" s="101" t="s">
        <v>57</v>
      </c>
      <c r="C25" s="102">
        <v>100000</v>
      </c>
      <c r="D25" s="103">
        <v>498.79</v>
      </c>
      <c r="E25" s="104">
        <v>1946</v>
      </c>
      <c r="F25" s="105" t="s">
        <v>129</v>
      </c>
      <c r="G25" s="106" t="s">
        <v>129</v>
      </c>
      <c r="H25" s="106" t="s">
        <v>132</v>
      </c>
      <c r="I25" s="210" t="s">
        <v>135</v>
      </c>
    </row>
    <row r="26" spans="1:9" x14ac:dyDescent="0.25">
      <c r="A26" s="100">
        <f t="shared" si="0"/>
        <v>22</v>
      </c>
      <c r="B26" s="101" t="s">
        <v>58</v>
      </c>
      <c r="C26" s="102">
        <v>200000</v>
      </c>
      <c r="D26" s="103">
        <v>730.79</v>
      </c>
      <c r="E26" s="104">
        <v>1964</v>
      </c>
      <c r="F26" s="105" t="s">
        <v>129</v>
      </c>
      <c r="G26" s="106" t="s">
        <v>129</v>
      </c>
      <c r="H26" s="106" t="s">
        <v>132</v>
      </c>
      <c r="I26" s="210" t="s">
        <v>135</v>
      </c>
    </row>
    <row r="27" spans="1:9" ht="26.4" x14ac:dyDescent="0.25">
      <c r="A27" s="100">
        <f t="shared" si="0"/>
        <v>23</v>
      </c>
      <c r="B27" s="101" t="s">
        <v>59</v>
      </c>
      <c r="C27" s="102">
        <v>50000</v>
      </c>
      <c r="D27" s="103">
        <v>207.49</v>
      </c>
      <c r="E27" s="104">
        <v>1984</v>
      </c>
      <c r="F27" s="105" t="s">
        <v>129</v>
      </c>
      <c r="G27" s="106" t="s">
        <v>129</v>
      </c>
      <c r="H27" s="106" t="s">
        <v>132</v>
      </c>
      <c r="I27" s="210" t="s">
        <v>135</v>
      </c>
    </row>
    <row r="28" spans="1:9" x14ac:dyDescent="0.25">
      <c r="A28" s="100">
        <f t="shared" si="0"/>
        <v>24</v>
      </c>
      <c r="B28" s="101" t="s">
        <v>195</v>
      </c>
      <c r="C28" s="102">
        <v>300000</v>
      </c>
      <c r="D28" s="103">
        <v>108.89</v>
      </c>
      <c r="E28" s="104"/>
      <c r="F28" s="105" t="s">
        <v>129</v>
      </c>
      <c r="G28" s="106" t="s">
        <v>130</v>
      </c>
      <c r="H28" s="106" t="s">
        <v>132</v>
      </c>
      <c r="I28" s="210" t="s">
        <v>135</v>
      </c>
    </row>
    <row r="29" spans="1:9" x14ac:dyDescent="0.25">
      <c r="A29" s="100">
        <f t="shared" si="0"/>
        <v>25</v>
      </c>
      <c r="B29" s="101" t="s">
        <v>61</v>
      </c>
      <c r="C29" s="102">
        <v>200000</v>
      </c>
      <c r="D29" s="103">
        <v>578.97</v>
      </c>
      <c r="E29" s="104">
        <v>1998</v>
      </c>
      <c r="F29" s="105" t="s">
        <v>129</v>
      </c>
      <c r="G29" s="106" t="s">
        <v>129</v>
      </c>
      <c r="H29" s="106" t="s">
        <v>132</v>
      </c>
      <c r="I29" s="210" t="s">
        <v>135</v>
      </c>
    </row>
    <row r="30" spans="1:9" x14ac:dyDescent="0.25">
      <c r="A30" s="100">
        <f t="shared" si="0"/>
        <v>26</v>
      </c>
      <c r="B30" s="101" t="s">
        <v>62</v>
      </c>
      <c r="C30" s="102">
        <v>50000</v>
      </c>
      <c r="D30" s="103">
        <v>155.99</v>
      </c>
      <c r="E30" s="104">
        <v>2003</v>
      </c>
      <c r="F30" s="105" t="s">
        <v>129</v>
      </c>
      <c r="G30" s="106" t="s">
        <v>129</v>
      </c>
      <c r="H30" s="106" t="s">
        <v>132</v>
      </c>
      <c r="I30" s="210" t="s">
        <v>135</v>
      </c>
    </row>
    <row r="31" spans="1:9" ht="26.4" x14ac:dyDescent="0.25">
      <c r="A31" s="100">
        <f t="shared" si="0"/>
        <v>27</v>
      </c>
      <c r="B31" s="101" t="s">
        <v>64</v>
      </c>
      <c r="C31" s="102">
        <v>30000</v>
      </c>
      <c r="D31" s="103">
        <v>117.72</v>
      </c>
      <c r="E31" s="104">
        <v>2008</v>
      </c>
      <c r="F31" s="105" t="s">
        <v>129</v>
      </c>
      <c r="G31" s="106" t="s">
        <v>129</v>
      </c>
      <c r="H31" s="106" t="s">
        <v>132</v>
      </c>
      <c r="I31" s="210" t="s">
        <v>135</v>
      </c>
    </row>
    <row r="32" spans="1:9" x14ac:dyDescent="0.25">
      <c r="A32" s="100">
        <f t="shared" si="0"/>
        <v>28</v>
      </c>
      <c r="B32" s="101" t="s">
        <v>65</v>
      </c>
      <c r="C32" s="102">
        <v>160000</v>
      </c>
      <c r="D32" s="103">
        <v>284.45</v>
      </c>
      <c r="E32" s="104"/>
      <c r="F32" s="105" t="s">
        <v>129</v>
      </c>
      <c r="G32" s="106" t="s">
        <v>129</v>
      </c>
      <c r="H32" s="106" t="s">
        <v>132</v>
      </c>
      <c r="I32" s="210" t="s">
        <v>135</v>
      </c>
    </row>
    <row r="33" spans="1:9" x14ac:dyDescent="0.25">
      <c r="A33" s="100">
        <f t="shared" si="0"/>
        <v>29</v>
      </c>
      <c r="B33" s="101" t="s">
        <v>66</v>
      </c>
      <c r="C33" s="102">
        <v>60000</v>
      </c>
      <c r="D33" s="103">
        <v>67</v>
      </c>
      <c r="E33" s="104">
        <v>2014</v>
      </c>
      <c r="F33" s="105" t="s">
        <v>129</v>
      </c>
      <c r="G33" s="106" t="s">
        <v>129</v>
      </c>
      <c r="H33" s="106" t="s">
        <v>132</v>
      </c>
      <c r="I33" s="210" t="s">
        <v>135</v>
      </c>
    </row>
    <row r="34" spans="1:9" x14ac:dyDescent="0.25">
      <c r="A34" s="100">
        <f t="shared" si="0"/>
        <v>30</v>
      </c>
      <c r="B34" s="101" t="s">
        <v>67</v>
      </c>
      <c r="C34" s="102">
        <v>170000</v>
      </c>
      <c r="D34" s="103">
        <v>687.16</v>
      </c>
      <c r="E34" s="104">
        <v>2014</v>
      </c>
      <c r="F34" s="105" t="s">
        <v>129</v>
      </c>
      <c r="G34" s="106" t="s">
        <v>129</v>
      </c>
      <c r="H34" s="106" t="s">
        <v>132</v>
      </c>
      <c r="I34" s="210" t="s">
        <v>135</v>
      </c>
    </row>
    <row r="35" spans="1:9" x14ac:dyDescent="0.25">
      <c r="A35" s="100">
        <f t="shared" si="0"/>
        <v>31</v>
      </c>
      <c r="B35" s="101" t="s">
        <v>196</v>
      </c>
      <c r="C35" s="102">
        <v>5000</v>
      </c>
      <c r="D35" s="103"/>
      <c r="E35" s="104"/>
      <c r="F35" s="105"/>
      <c r="G35" s="106"/>
      <c r="H35" s="106"/>
      <c r="I35" s="210"/>
    </row>
    <row r="36" spans="1:9" x14ac:dyDescent="0.25">
      <c r="A36" s="100">
        <f t="shared" si="0"/>
        <v>32</v>
      </c>
      <c r="B36" s="101" t="s">
        <v>68</v>
      </c>
      <c r="C36" s="102">
        <v>5000</v>
      </c>
      <c r="D36" s="103">
        <v>167</v>
      </c>
      <c r="E36" s="104"/>
      <c r="F36" s="105" t="s">
        <v>129</v>
      </c>
      <c r="G36" s="106" t="s">
        <v>129</v>
      </c>
      <c r="H36" s="106" t="s">
        <v>132</v>
      </c>
      <c r="I36" s="210" t="s">
        <v>135</v>
      </c>
    </row>
    <row r="37" spans="1:9" x14ac:dyDescent="0.25">
      <c r="A37" s="100">
        <f t="shared" si="0"/>
        <v>33</v>
      </c>
      <c r="B37" s="101" t="s">
        <v>69</v>
      </c>
      <c r="C37" s="102">
        <v>150000</v>
      </c>
      <c r="D37" s="103">
        <v>570.29999999999995</v>
      </c>
      <c r="E37" s="104">
        <v>1965</v>
      </c>
      <c r="F37" s="105" t="s">
        <v>129</v>
      </c>
      <c r="G37" s="106" t="s">
        <v>129</v>
      </c>
      <c r="H37" s="106" t="s">
        <v>132</v>
      </c>
      <c r="I37" s="210" t="s">
        <v>135</v>
      </c>
    </row>
    <row r="38" spans="1:9" x14ac:dyDescent="0.25">
      <c r="A38" s="100">
        <f t="shared" si="0"/>
        <v>34</v>
      </c>
      <c r="B38" s="101" t="s">
        <v>200</v>
      </c>
      <c r="C38" s="102">
        <v>5000</v>
      </c>
      <c r="D38" s="103"/>
      <c r="E38" s="104"/>
      <c r="F38" s="105"/>
      <c r="G38" s="106"/>
      <c r="H38" s="106"/>
      <c r="I38" s="210"/>
    </row>
    <row r="39" spans="1:9" x14ac:dyDescent="0.25">
      <c r="A39" s="100">
        <f t="shared" si="0"/>
        <v>35</v>
      </c>
      <c r="B39" s="101" t="s">
        <v>208</v>
      </c>
      <c r="C39" s="102">
        <v>30000</v>
      </c>
      <c r="D39" s="103">
        <v>73</v>
      </c>
      <c r="E39" s="104"/>
      <c r="F39" s="105" t="s">
        <v>130</v>
      </c>
      <c r="G39" s="106" t="s">
        <v>130</v>
      </c>
      <c r="H39" s="106" t="s">
        <v>132</v>
      </c>
      <c r="I39" s="210" t="s">
        <v>135</v>
      </c>
    </row>
    <row r="40" spans="1:9" x14ac:dyDescent="0.25">
      <c r="A40" s="100">
        <f t="shared" si="0"/>
        <v>36</v>
      </c>
      <c r="B40" s="101" t="s">
        <v>141</v>
      </c>
      <c r="C40" s="102">
        <v>200000</v>
      </c>
      <c r="D40" s="103">
        <v>453.3</v>
      </c>
      <c r="E40" s="104">
        <v>1965</v>
      </c>
      <c r="F40" s="105" t="s">
        <v>129</v>
      </c>
      <c r="G40" s="106" t="s">
        <v>129</v>
      </c>
      <c r="H40" s="106" t="s">
        <v>132</v>
      </c>
      <c r="I40" s="210" t="s">
        <v>135</v>
      </c>
    </row>
    <row r="41" spans="1:9" ht="26.4" x14ac:dyDescent="0.25">
      <c r="A41" s="100">
        <f t="shared" si="0"/>
        <v>37</v>
      </c>
      <c r="B41" s="101" t="s">
        <v>70</v>
      </c>
      <c r="C41" s="102">
        <v>50000</v>
      </c>
      <c r="D41" s="103">
        <v>197.89</v>
      </c>
      <c r="E41" s="104">
        <v>1967</v>
      </c>
      <c r="F41" s="105" t="s">
        <v>129</v>
      </c>
      <c r="G41" s="106" t="s">
        <v>129</v>
      </c>
      <c r="H41" s="106" t="s">
        <v>134</v>
      </c>
      <c r="I41" s="210" t="s">
        <v>135</v>
      </c>
    </row>
    <row r="42" spans="1:9" x14ac:dyDescent="0.25">
      <c r="A42" s="100">
        <f t="shared" si="0"/>
        <v>38</v>
      </c>
      <c r="B42" s="101" t="s">
        <v>205</v>
      </c>
      <c r="C42" s="102">
        <v>80000</v>
      </c>
      <c r="D42" s="103">
        <v>253.9</v>
      </c>
      <c r="E42" s="104">
        <v>1969</v>
      </c>
      <c r="F42" s="105" t="s">
        <v>129</v>
      </c>
      <c r="G42" s="106" t="s">
        <v>129</v>
      </c>
      <c r="H42" s="106" t="s">
        <v>132</v>
      </c>
      <c r="I42" s="210" t="s">
        <v>137</v>
      </c>
    </row>
    <row r="43" spans="1:9" x14ac:dyDescent="0.25">
      <c r="A43" s="100">
        <f t="shared" si="0"/>
        <v>39</v>
      </c>
      <c r="B43" s="101" t="s">
        <v>71</v>
      </c>
      <c r="C43" s="102">
        <v>180000</v>
      </c>
      <c r="D43" s="103">
        <v>380.64</v>
      </c>
      <c r="E43" s="104">
        <v>1971</v>
      </c>
      <c r="F43" s="105" t="s">
        <v>129</v>
      </c>
      <c r="G43" s="106" t="s">
        <v>129</v>
      </c>
      <c r="H43" s="106" t="s">
        <v>132</v>
      </c>
      <c r="I43" s="210" t="s">
        <v>135</v>
      </c>
    </row>
    <row r="44" spans="1:9" ht="26.4" x14ac:dyDescent="0.25">
      <c r="A44" s="100">
        <f t="shared" si="0"/>
        <v>40</v>
      </c>
      <c r="B44" s="101" t="s">
        <v>231</v>
      </c>
      <c r="C44" s="102">
        <v>130000</v>
      </c>
      <c r="D44" s="103">
        <v>382.31</v>
      </c>
      <c r="E44" s="104">
        <v>1974</v>
      </c>
      <c r="F44" s="105" t="s">
        <v>129</v>
      </c>
      <c r="G44" s="106" t="s">
        <v>129</v>
      </c>
      <c r="H44" s="106" t="s">
        <v>132</v>
      </c>
      <c r="I44" s="210" t="s">
        <v>135</v>
      </c>
    </row>
    <row r="45" spans="1:9" x14ac:dyDescent="0.25">
      <c r="A45" s="100">
        <f t="shared" si="0"/>
        <v>41</v>
      </c>
      <c r="B45" s="101" t="s">
        <v>72</v>
      </c>
      <c r="C45" s="102">
        <v>30000</v>
      </c>
      <c r="D45" s="103">
        <v>112.33</v>
      </c>
      <c r="E45" s="104"/>
      <c r="F45" s="105" t="s">
        <v>129</v>
      </c>
      <c r="G45" s="106" t="s">
        <v>129</v>
      </c>
      <c r="H45" s="106" t="s">
        <v>132</v>
      </c>
      <c r="I45" s="210" t="s">
        <v>135</v>
      </c>
    </row>
    <row r="46" spans="1:9" x14ac:dyDescent="0.25">
      <c r="A46" s="100">
        <f t="shared" si="0"/>
        <v>42</v>
      </c>
      <c r="B46" s="101" t="s">
        <v>73</v>
      </c>
      <c r="C46" s="102">
        <v>10000</v>
      </c>
      <c r="D46" s="103">
        <v>32</v>
      </c>
      <c r="E46" s="104"/>
      <c r="F46" s="105" t="s">
        <v>129</v>
      </c>
      <c r="G46" s="106" t="s">
        <v>129</v>
      </c>
      <c r="H46" s="106" t="s">
        <v>132</v>
      </c>
      <c r="I46" s="210" t="s">
        <v>135</v>
      </c>
    </row>
    <row r="47" spans="1:9" x14ac:dyDescent="0.25">
      <c r="A47" s="100">
        <f t="shared" si="0"/>
        <v>43</v>
      </c>
      <c r="B47" s="101" t="s">
        <v>74</v>
      </c>
      <c r="C47" s="102">
        <v>20000</v>
      </c>
      <c r="D47" s="103">
        <v>48.36</v>
      </c>
      <c r="E47" s="104"/>
      <c r="F47" s="105" t="s">
        <v>129</v>
      </c>
      <c r="G47" s="106" t="s">
        <v>129</v>
      </c>
      <c r="H47" s="106" t="s">
        <v>132</v>
      </c>
      <c r="I47" s="210" t="s">
        <v>135</v>
      </c>
    </row>
    <row r="48" spans="1:9" x14ac:dyDescent="0.25">
      <c r="A48" s="100">
        <f t="shared" si="0"/>
        <v>44</v>
      </c>
      <c r="B48" s="101" t="s">
        <v>75</v>
      </c>
      <c r="C48" s="102">
        <v>150000</v>
      </c>
      <c r="D48" s="103">
        <v>457.49</v>
      </c>
      <c r="E48" s="104">
        <v>2000</v>
      </c>
      <c r="F48" s="105" t="s">
        <v>129</v>
      </c>
      <c r="G48" s="106" t="s">
        <v>129</v>
      </c>
      <c r="H48" s="106" t="s">
        <v>132</v>
      </c>
      <c r="I48" s="210" t="s">
        <v>135</v>
      </c>
    </row>
    <row r="49" spans="1:9" x14ac:dyDescent="0.25">
      <c r="A49" s="100">
        <f t="shared" si="0"/>
        <v>45</v>
      </c>
      <c r="B49" s="101" t="s">
        <v>76</v>
      </c>
      <c r="C49" s="102">
        <v>120000</v>
      </c>
      <c r="D49" s="103">
        <v>66.599999999999994</v>
      </c>
      <c r="E49" s="104">
        <v>2012</v>
      </c>
      <c r="F49" s="105" t="s">
        <v>129</v>
      </c>
      <c r="G49" s="106" t="s">
        <v>129</v>
      </c>
      <c r="H49" s="106" t="s">
        <v>132</v>
      </c>
      <c r="I49" s="210" t="s">
        <v>135</v>
      </c>
    </row>
    <row r="50" spans="1:9" x14ac:dyDescent="0.25">
      <c r="A50" s="100">
        <f t="shared" si="0"/>
        <v>46</v>
      </c>
      <c r="B50" s="101" t="s">
        <v>77</v>
      </c>
      <c r="C50" s="102">
        <v>150000</v>
      </c>
      <c r="D50" s="103">
        <v>67.36</v>
      </c>
      <c r="E50" s="104">
        <v>2018</v>
      </c>
      <c r="F50" s="105" t="s">
        <v>129</v>
      </c>
      <c r="G50" s="106" t="s">
        <v>129</v>
      </c>
      <c r="H50" s="106" t="s">
        <v>132</v>
      </c>
      <c r="I50" s="210" t="s">
        <v>135</v>
      </c>
    </row>
    <row r="51" spans="1:9" x14ac:dyDescent="0.25">
      <c r="A51" s="100">
        <f t="shared" si="0"/>
        <v>47</v>
      </c>
      <c r="B51" s="101" t="s">
        <v>78</v>
      </c>
      <c r="C51" s="102">
        <v>10000</v>
      </c>
      <c r="D51" s="103">
        <v>94</v>
      </c>
      <c r="E51" s="104"/>
      <c r="F51" s="105" t="s">
        <v>130</v>
      </c>
      <c r="G51" s="106" t="s">
        <v>130</v>
      </c>
      <c r="H51" s="106" t="s">
        <v>132</v>
      </c>
      <c r="I51" s="210" t="s">
        <v>135</v>
      </c>
    </row>
    <row r="52" spans="1:9" x14ac:dyDescent="0.25">
      <c r="A52" s="100">
        <f t="shared" si="0"/>
        <v>48</v>
      </c>
      <c r="B52" s="101" t="s">
        <v>79</v>
      </c>
      <c r="C52" s="102">
        <v>30000</v>
      </c>
      <c r="D52" s="103">
        <v>159.25</v>
      </c>
      <c r="E52" s="104">
        <v>1979</v>
      </c>
      <c r="F52" s="105" t="s">
        <v>129</v>
      </c>
      <c r="G52" s="106" t="s">
        <v>129</v>
      </c>
      <c r="H52" s="106"/>
      <c r="I52" s="210" t="s">
        <v>136</v>
      </c>
    </row>
    <row r="53" spans="1:9" x14ac:dyDescent="0.25">
      <c r="A53" s="100">
        <f t="shared" si="0"/>
        <v>49</v>
      </c>
      <c r="B53" s="101" t="s">
        <v>80</v>
      </c>
      <c r="C53" s="102">
        <v>15000</v>
      </c>
      <c r="D53" s="103">
        <v>119</v>
      </c>
      <c r="E53" s="104"/>
      <c r="F53" s="105" t="s">
        <v>129</v>
      </c>
      <c r="G53" s="106" t="s">
        <v>129</v>
      </c>
      <c r="H53" s="106" t="s">
        <v>132</v>
      </c>
      <c r="I53" s="210" t="s">
        <v>135</v>
      </c>
    </row>
    <row r="54" spans="1:9" x14ac:dyDescent="0.25">
      <c r="A54" s="100">
        <f t="shared" si="0"/>
        <v>50</v>
      </c>
      <c r="B54" s="101" t="s">
        <v>81</v>
      </c>
      <c r="C54" s="102">
        <v>15000</v>
      </c>
      <c r="D54" s="103">
        <v>65</v>
      </c>
      <c r="E54" s="104"/>
      <c r="F54" s="105" t="s">
        <v>130</v>
      </c>
      <c r="G54" s="106" t="s">
        <v>130</v>
      </c>
      <c r="H54" s="106" t="s">
        <v>132</v>
      </c>
      <c r="I54" s="210" t="s">
        <v>135</v>
      </c>
    </row>
    <row r="55" spans="1:9" x14ac:dyDescent="0.25">
      <c r="A55" s="100">
        <f t="shared" si="0"/>
        <v>51</v>
      </c>
      <c r="B55" s="101" t="s">
        <v>82</v>
      </c>
      <c r="C55" s="102">
        <v>5000</v>
      </c>
      <c r="D55" s="103">
        <v>171.02</v>
      </c>
      <c r="E55" s="104"/>
      <c r="F55" s="105" t="s">
        <v>129</v>
      </c>
      <c r="G55" s="106" t="s">
        <v>129</v>
      </c>
      <c r="H55" s="106" t="s">
        <v>132</v>
      </c>
      <c r="I55" s="210" t="s">
        <v>135</v>
      </c>
    </row>
    <row r="56" spans="1:9" x14ac:dyDescent="0.25">
      <c r="A56" s="100">
        <f t="shared" si="0"/>
        <v>52</v>
      </c>
      <c r="B56" s="101" t="s">
        <v>83</v>
      </c>
      <c r="C56" s="102">
        <v>40000</v>
      </c>
      <c r="D56" s="103">
        <v>57.15</v>
      </c>
      <c r="E56" s="104"/>
      <c r="F56" s="105" t="s">
        <v>129</v>
      </c>
      <c r="G56" s="106" t="s">
        <v>129</v>
      </c>
      <c r="H56" s="106" t="s">
        <v>132</v>
      </c>
      <c r="I56" s="210" t="s">
        <v>135</v>
      </c>
    </row>
    <row r="57" spans="1:9" x14ac:dyDescent="0.25">
      <c r="A57" s="100">
        <f t="shared" si="0"/>
        <v>53</v>
      </c>
      <c r="B57" s="101" t="s">
        <v>84</v>
      </c>
      <c r="C57" s="102">
        <v>10000</v>
      </c>
      <c r="D57" s="103">
        <v>58.5</v>
      </c>
      <c r="E57" s="104"/>
      <c r="F57" s="105" t="s">
        <v>129</v>
      </c>
      <c r="G57" s="106" t="s">
        <v>129</v>
      </c>
      <c r="H57" s="106" t="s">
        <v>132</v>
      </c>
      <c r="I57" s="210" t="s">
        <v>135</v>
      </c>
    </row>
    <row r="58" spans="1:9" ht="26.4" x14ac:dyDescent="0.25">
      <c r="A58" s="100">
        <f t="shared" si="0"/>
        <v>54</v>
      </c>
      <c r="B58" s="101" t="s">
        <v>85</v>
      </c>
      <c r="C58" s="102">
        <v>30000</v>
      </c>
      <c r="D58" s="103">
        <v>107.62</v>
      </c>
      <c r="E58" s="104"/>
      <c r="F58" s="105" t="s">
        <v>131</v>
      </c>
      <c r="G58" s="106" t="s">
        <v>130</v>
      </c>
      <c r="H58" s="106" t="s">
        <v>132</v>
      </c>
      <c r="I58" s="210" t="s">
        <v>135</v>
      </c>
    </row>
    <row r="59" spans="1:9" x14ac:dyDescent="0.25">
      <c r="A59" s="100">
        <f t="shared" si="0"/>
        <v>55</v>
      </c>
      <c r="B59" s="101" t="s">
        <v>86</v>
      </c>
      <c r="C59" s="102">
        <v>20000</v>
      </c>
      <c r="D59" s="103">
        <v>105.7</v>
      </c>
      <c r="E59" s="104"/>
      <c r="F59" s="105" t="s">
        <v>130</v>
      </c>
      <c r="G59" s="106" t="s">
        <v>130</v>
      </c>
      <c r="H59" s="106" t="s">
        <v>132</v>
      </c>
      <c r="I59" s="210" t="s">
        <v>135</v>
      </c>
    </row>
    <row r="60" spans="1:9" x14ac:dyDescent="0.25">
      <c r="A60" s="100">
        <f t="shared" si="0"/>
        <v>56</v>
      </c>
      <c r="B60" s="101" t="s">
        <v>87</v>
      </c>
      <c r="C60" s="102">
        <v>30000</v>
      </c>
      <c r="D60" s="103">
        <v>226.98</v>
      </c>
      <c r="E60" s="104"/>
      <c r="F60" s="105" t="s">
        <v>129</v>
      </c>
      <c r="G60" s="106" t="s">
        <v>130</v>
      </c>
      <c r="H60" s="106" t="s">
        <v>132</v>
      </c>
      <c r="I60" s="210" t="s">
        <v>135</v>
      </c>
    </row>
    <row r="61" spans="1:9" x14ac:dyDescent="0.25">
      <c r="A61" s="100">
        <f t="shared" si="0"/>
        <v>57</v>
      </c>
      <c r="B61" s="101" t="s">
        <v>88</v>
      </c>
      <c r="C61" s="102">
        <v>30000</v>
      </c>
      <c r="D61" s="103">
        <v>278.76</v>
      </c>
      <c r="E61" s="104"/>
      <c r="F61" s="105" t="s">
        <v>129</v>
      </c>
      <c r="G61" s="106" t="s">
        <v>129</v>
      </c>
      <c r="H61" s="106" t="s">
        <v>133</v>
      </c>
      <c r="I61" s="210" t="s">
        <v>136</v>
      </c>
    </row>
    <row r="62" spans="1:9" x14ac:dyDescent="0.25">
      <c r="A62" s="100">
        <f t="shared" si="0"/>
        <v>58</v>
      </c>
      <c r="B62" s="101" t="s">
        <v>89</v>
      </c>
      <c r="C62" s="102">
        <v>30000</v>
      </c>
      <c r="D62" s="103">
        <v>117</v>
      </c>
      <c r="E62" s="104"/>
      <c r="F62" s="105" t="s">
        <v>129</v>
      </c>
      <c r="G62" s="106" t="s">
        <v>129</v>
      </c>
      <c r="H62" s="106" t="s">
        <v>132</v>
      </c>
      <c r="I62" s="210" t="s">
        <v>135</v>
      </c>
    </row>
    <row r="63" spans="1:9" x14ac:dyDescent="0.25">
      <c r="A63" s="100">
        <f t="shared" si="0"/>
        <v>59</v>
      </c>
      <c r="B63" s="101" t="s">
        <v>90</v>
      </c>
      <c r="C63" s="102">
        <v>10000</v>
      </c>
      <c r="D63" s="103"/>
      <c r="E63" s="104">
        <v>1971</v>
      </c>
      <c r="F63" s="105"/>
      <c r="G63" s="106"/>
      <c r="H63" s="106"/>
      <c r="I63" s="210"/>
    </row>
    <row r="64" spans="1:9" x14ac:dyDescent="0.25">
      <c r="A64" s="100">
        <f t="shared" si="0"/>
        <v>60</v>
      </c>
      <c r="B64" s="101" t="s">
        <v>194</v>
      </c>
      <c r="C64" s="102">
        <v>200000</v>
      </c>
      <c r="D64" s="103">
        <v>67.36</v>
      </c>
      <c r="E64" s="104">
        <v>2019</v>
      </c>
      <c r="F64" s="105" t="s">
        <v>129</v>
      </c>
      <c r="G64" s="106" t="s">
        <v>129</v>
      </c>
      <c r="H64" s="106" t="s">
        <v>132</v>
      </c>
      <c r="I64" s="210" t="s">
        <v>232</v>
      </c>
    </row>
    <row r="65" spans="1:9" x14ac:dyDescent="0.25">
      <c r="A65" s="100">
        <f t="shared" si="0"/>
        <v>61</v>
      </c>
      <c r="B65" s="101" t="s">
        <v>60</v>
      </c>
      <c r="C65" s="102">
        <v>20000</v>
      </c>
      <c r="D65" s="103">
        <v>113.23</v>
      </c>
      <c r="E65" s="104"/>
      <c r="F65" s="105" t="s">
        <v>129</v>
      </c>
      <c r="G65" s="106" t="s">
        <v>129</v>
      </c>
      <c r="H65" s="106" t="s">
        <v>132</v>
      </c>
      <c r="I65" s="210" t="s">
        <v>135</v>
      </c>
    </row>
    <row r="66" spans="1:9" x14ac:dyDescent="0.25">
      <c r="A66" s="100">
        <f t="shared" si="0"/>
        <v>62</v>
      </c>
      <c r="B66" s="101" t="s">
        <v>210</v>
      </c>
      <c r="C66" s="102">
        <v>1000</v>
      </c>
      <c r="D66" s="103"/>
      <c r="E66" s="104"/>
      <c r="F66" s="105"/>
      <c r="G66" s="106"/>
      <c r="H66" s="106"/>
      <c r="I66" s="210"/>
    </row>
    <row r="67" spans="1:9" x14ac:dyDescent="0.25">
      <c r="A67" s="100">
        <f t="shared" si="0"/>
        <v>63</v>
      </c>
      <c r="B67" s="101" t="s">
        <v>210</v>
      </c>
      <c r="C67" s="102">
        <v>1000</v>
      </c>
      <c r="D67" s="103"/>
      <c r="E67" s="104"/>
      <c r="F67" s="105"/>
      <c r="G67" s="106"/>
      <c r="H67" s="106"/>
      <c r="I67" s="210"/>
    </row>
    <row r="68" spans="1:9" x14ac:dyDescent="0.25">
      <c r="A68" s="100">
        <f t="shared" si="0"/>
        <v>64</v>
      </c>
      <c r="B68" s="101" t="s">
        <v>197</v>
      </c>
      <c r="C68" s="102">
        <v>1000</v>
      </c>
      <c r="D68" s="103"/>
      <c r="E68" s="104"/>
      <c r="F68" s="105"/>
      <c r="G68" s="106"/>
      <c r="H68" s="106"/>
      <c r="I68" s="210"/>
    </row>
    <row r="69" spans="1:9" x14ac:dyDescent="0.25">
      <c r="A69" s="100">
        <f t="shared" si="0"/>
        <v>65</v>
      </c>
      <c r="B69" s="101" t="s">
        <v>204</v>
      </c>
      <c r="C69" s="102">
        <v>1000</v>
      </c>
      <c r="D69" s="103"/>
      <c r="E69" s="104"/>
      <c r="F69" s="105"/>
      <c r="G69" s="106"/>
      <c r="H69" s="106"/>
      <c r="I69" s="210"/>
    </row>
    <row r="70" spans="1:9" x14ac:dyDescent="0.25">
      <c r="A70" s="100">
        <f t="shared" si="0"/>
        <v>66</v>
      </c>
      <c r="B70" s="101" t="s">
        <v>198</v>
      </c>
      <c r="C70" s="102">
        <v>1000</v>
      </c>
      <c r="D70" s="103"/>
      <c r="E70" s="104"/>
      <c r="F70" s="105"/>
      <c r="G70" s="106"/>
      <c r="H70" s="106"/>
      <c r="I70" s="210"/>
    </row>
    <row r="71" spans="1:9" x14ac:dyDescent="0.25">
      <c r="A71" s="100">
        <f t="shared" si="0"/>
        <v>67</v>
      </c>
      <c r="B71" s="101" t="s">
        <v>199</v>
      </c>
      <c r="C71" s="102">
        <v>1000</v>
      </c>
      <c r="D71" s="103"/>
      <c r="E71" s="104"/>
      <c r="F71" s="105"/>
      <c r="G71" s="106"/>
      <c r="H71" s="106"/>
      <c r="I71" s="210"/>
    </row>
    <row r="72" spans="1:9" x14ac:dyDescent="0.25">
      <c r="A72" s="100">
        <f t="shared" ref="A72:A103" si="1">A71+1</f>
        <v>68</v>
      </c>
      <c r="B72" s="101" t="s">
        <v>201</v>
      </c>
      <c r="C72" s="102">
        <v>1000</v>
      </c>
      <c r="D72" s="103"/>
      <c r="E72" s="104"/>
      <c r="F72" s="105"/>
      <c r="G72" s="106"/>
      <c r="H72" s="106"/>
      <c r="I72" s="210"/>
    </row>
    <row r="73" spans="1:9" x14ac:dyDescent="0.25">
      <c r="A73" s="100">
        <f t="shared" si="1"/>
        <v>69</v>
      </c>
      <c r="B73" s="101" t="s">
        <v>138</v>
      </c>
      <c r="C73" s="102">
        <v>1000</v>
      </c>
      <c r="D73" s="103"/>
      <c r="E73" s="104"/>
      <c r="F73" s="105"/>
      <c r="G73" s="106"/>
      <c r="H73" s="106"/>
      <c r="I73" s="210"/>
    </row>
    <row r="74" spans="1:9" x14ac:dyDescent="0.25">
      <c r="A74" s="100">
        <f t="shared" si="1"/>
        <v>70</v>
      </c>
      <c r="B74" s="101" t="s">
        <v>240</v>
      </c>
      <c r="C74" s="102">
        <v>5000</v>
      </c>
      <c r="D74" s="103"/>
      <c r="E74" s="104"/>
      <c r="F74" s="105"/>
      <c r="G74" s="106"/>
      <c r="H74" s="106"/>
      <c r="I74" s="210"/>
    </row>
    <row r="75" spans="1:9" x14ac:dyDescent="0.25">
      <c r="A75" s="100">
        <f t="shared" si="1"/>
        <v>71</v>
      </c>
      <c r="B75" s="101" t="s">
        <v>221</v>
      </c>
      <c r="C75" s="102">
        <v>7000</v>
      </c>
      <c r="D75" s="103"/>
      <c r="E75" s="104"/>
      <c r="F75" s="105"/>
      <c r="G75" s="106"/>
      <c r="H75" s="106"/>
      <c r="I75" s="210"/>
    </row>
    <row r="76" spans="1:9" x14ac:dyDescent="0.25">
      <c r="A76" s="100">
        <f t="shared" si="1"/>
        <v>72</v>
      </c>
      <c r="B76" s="101" t="s">
        <v>211</v>
      </c>
      <c r="C76" s="102">
        <v>10000</v>
      </c>
      <c r="D76" s="103"/>
      <c r="E76" s="104"/>
      <c r="F76" s="105"/>
      <c r="G76" s="106"/>
      <c r="H76" s="106"/>
      <c r="I76" s="210"/>
    </row>
    <row r="77" spans="1:9" x14ac:dyDescent="0.25">
      <c r="A77" s="100">
        <f t="shared" si="1"/>
        <v>73</v>
      </c>
      <c r="B77" s="101" t="s">
        <v>239</v>
      </c>
      <c r="C77" s="102">
        <v>5000</v>
      </c>
      <c r="D77" s="103"/>
      <c r="E77" s="104"/>
      <c r="F77" s="105"/>
      <c r="G77" s="106"/>
      <c r="H77" s="106"/>
      <c r="I77" s="210"/>
    </row>
    <row r="78" spans="1:9" x14ac:dyDescent="0.25">
      <c r="A78" s="100">
        <f t="shared" si="1"/>
        <v>74</v>
      </c>
      <c r="B78" s="101" t="s">
        <v>212</v>
      </c>
      <c r="C78" s="102">
        <v>5000</v>
      </c>
      <c r="D78" s="103"/>
      <c r="E78" s="104"/>
      <c r="F78" s="105"/>
      <c r="G78" s="106"/>
      <c r="H78" s="106"/>
      <c r="I78" s="210"/>
    </row>
    <row r="79" spans="1:9" x14ac:dyDescent="0.25">
      <c r="A79" s="100">
        <f t="shared" si="1"/>
        <v>75</v>
      </c>
      <c r="B79" s="101" t="s">
        <v>213</v>
      </c>
      <c r="C79" s="102">
        <v>5000</v>
      </c>
      <c r="D79" s="103"/>
      <c r="E79" s="104"/>
      <c r="F79" s="105"/>
      <c r="G79" s="106"/>
      <c r="H79" s="106"/>
      <c r="I79" s="210"/>
    </row>
    <row r="80" spans="1:9" x14ac:dyDescent="0.25">
      <c r="A80" s="100">
        <f t="shared" si="1"/>
        <v>76</v>
      </c>
      <c r="B80" s="101" t="s">
        <v>214</v>
      </c>
      <c r="C80" s="102">
        <v>5000</v>
      </c>
      <c r="D80" s="103"/>
      <c r="E80" s="104"/>
      <c r="F80" s="105"/>
      <c r="G80" s="106"/>
      <c r="H80" s="106"/>
      <c r="I80" s="210"/>
    </row>
    <row r="81" spans="1:9" x14ac:dyDescent="0.25">
      <c r="A81" s="100">
        <f t="shared" si="1"/>
        <v>77</v>
      </c>
      <c r="B81" s="101" t="s">
        <v>215</v>
      </c>
      <c r="C81" s="102">
        <v>5000</v>
      </c>
      <c r="D81" s="103"/>
      <c r="E81" s="104"/>
      <c r="F81" s="105"/>
      <c r="G81" s="106"/>
      <c r="H81" s="106"/>
      <c r="I81" s="210"/>
    </row>
    <row r="82" spans="1:9" x14ac:dyDescent="0.25">
      <c r="A82" s="100">
        <f t="shared" si="1"/>
        <v>78</v>
      </c>
      <c r="B82" s="101" t="s">
        <v>216</v>
      </c>
      <c r="C82" s="102">
        <v>5000</v>
      </c>
      <c r="D82" s="103"/>
      <c r="E82" s="104"/>
      <c r="F82" s="105"/>
      <c r="G82" s="106"/>
      <c r="H82" s="106"/>
      <c r="I82" s="210"/>
    </row>
    <row r="83" spans="1:9" x14ac:dyDescent="0.25">
      <c r="A83" s="100">
        <f t="shared" si="1"/>
        <v>79</v>
      </c>
      <c r="B83" s="101" t="s">
        <v>217</v>
      </c>
      <c r="C83" s="102">
        <v>5000</v>
      </c>
      <c r="D83" s="103"/>
      <c r="E83" s="104"/>
      <c r="F83" s="105"/>
      <c r="G83" s="106"/>
      <c r="H83" s="106"/>
      <c r="I83" s="210"/>
    </row>
    <row r="84" spans="1:9" x14ac:dyDescent="0.25">
      <c r="A84" s="100">
        <f t="shared" si="1"/>
        <v>80</v>
      </c>
      <c r="B84" s="101" t="s">
        <v>218</v>
      </c>
      <c r="C84" s="102">
        <v>5000</v>
      </c>
      <c r="D84" s="103"/>
      <c r="E84" s="104"/>
      <c r="F84" s="105"/>
      <c r="G84" s="106"/>
      <c r="H84" s="106"/>
      <c r="I84" s="210"/>
    </row>
    <row r="85" spans="1:9" x14ac:dyDescent="0.25">
      <c r="A85" s="100">
        <f t="shared" si="1"/>
        <v>81</v>
      </c>
      <c r="B85" s="101" t="s">
        <v>220</v>
      </c>
      <c r="C85" s="102">
        <v>5000</v>
      </c>
      <c r="D85" s="103"/>
      <c r="E85" s="104"/>
      <c r="F85" s="105"/>
      <c r="G85" s="106"/>
      <c r="H85" s="106"/>
      <c r="I85" s="210"/>
    </row>
    <row r="86" spans="1:9" x14ac:dyDescent="0.25">
      <c r="A86" s="100">
        <f t="shared" si="1"/>
        <v>82</v>
      </c>
      <c r="B86" s="101" t="s">
        <v>92</v>
      </c>
      <c r="C86" s="102">
        <v>5000</v>
      </c>
      <c r="D86" s="103"/>
      <c r="E86" s="104"/>
      <c r="F86" s="105"/>
      <c r="G86" s="106"/>
      <c r="H86" s="106"/>
      <c r="I86" s="210"/>
    </row>
    <row r="87" spans="1:9" x14ac:dyDescent="0.25">
      <c r="A87" s="100">
        <f t="shared" si="1"/>
        <v>83</v>
      </c>
      <c r="B87" s="101" t="s">
        <v>222</v>
      </c>
      <c r="C87" s="102">
        <v>10000</v>
      </c>
      <c r="D87" s="103"/>
      <c r="E87" s="104"/>
      <c r="F87" s="105"/>
      <c r="G87" s="106"/>
      <c r="H87" s="106"/>
      <c r="I87" s="210"/>
    </row>
    <row r="88" spans="1:9" x14ac:dyDescent="0.25">
      <c r="A88" s="100">
        <f t="shared" si="1"/>
        <v>84</v>
      </c>
      <c r="B88" s="108" t="s">
        <v>387</v>
      </c>
      <c r="C88" s="109">
        <v>56682</v>
      </c>
      <c r="D88" s="103"/>
      <c r="E88" s="104"/>
      <c r="F88" s="105"/>
      <c r="G88" s="106"/>
      <c r="H88" s="106"/>
      <c r="I88" s="210"/>
    </row>
    <row r="89" spans="1:9" x14ac:dyDescent="0.25">
      <c r="A89" s="100">
        <f t="shared" si="1"/>
        <v>85</v>
      </c>
      <c r="B89" s="108" t="s">
        <v>388</v>
      </c>
      <c r="C89" s="109">
        <v>23237.64</v>
      </c>
      <c r="D89" s="103"/>
      <c r="E89" s="104"/>
      <c r="F89" s="105"/>
      <c r="G89" s="106"/>
      <c r="H89" s="106"/>
      <c r="I89" s="210"/>
    </row>
    <row r="90" spans="1:9" ht="52.8" x14ac:dyDescent="0.25">
      <c r="A90" s="100">
        <f t="shared" si="1"/>
        <v>86</v>
      </c>
      <c r="B90" s="108" t="s">
        <v>389</v>
      </c>
      <c r="C90" s="109">
        <v>42643.92</v>
      </c>
      <c r="D90" s="103"/>
      <c r="E90" s="104"/>
      <c r="F90" s="105"/>
      <c r="G90" s="106"/>
      <c r="H90" s="106"/>
      <c r="I90" s="210"/>
    </row>
    <row r="91" spans="1:9" x14ac:dyDescent="0.25">
      <c r="A91" s="100">
        <f t="shared" si="1"/>
        <v>87</v>
      </c>
      <c r="B91" s="108" t="s">
        <v>390</v>
      </c>
      <c r="C91" s="109">
        <v>3075</v>
      </c>
      <c r="D91" s="103"/>
      <c r="E91" s="104"/>
      <c r="F91" s="105"/>
      <c r="G91" s="106"/>
      <c r="H91" s="106"/>
      <c r="I91" s="210"/>
    </row>
    <row r="92" spans="1:9" x14ac:dyDescent="0.25">
      <c r="A92" s="100">
        <f t="shared" si="1"/>
        <v>88</v>
      </c>
      <c r="B92" s="108" t="s">
        <v>390</v>
      </c>
      <c r="C92" s="109">
        <v>3075</v>
      </c>
      <c r="D92" s="103"/>
      <c r="E92" s="104"/>
      <c r="F92" s="105"/>
      <c r="G92" s="106"/>
      <c r="H92" s="106"/>
      <c r="I92" s="210"/>
    </row>
    <row r="93" spans="1:9" x14ac:dyDescent="0.25">
      <c r="A93" s="100">
        <f t="shared" si="1"/>
        <v>89</v>
      </c>
      <c r="B93" s="108" t="s">
        <v>391</v>
      </c>
      <c r="C93" s="109">
        <v>9778.5</v>
      </c>
      <c r="D93" s="103"/>
      <c r="E93" s="104"/>
      <c r="F93" s="105"/>
      <c r="G93" s="106"/>
      <c r="H93" s="106"/>
      <c r="I93" s="210"/>
    </row>
    <row r="94" spans="1:9" x14ac:dyDescent="0.25">
      <c r="A94" s="100">
        <f t="shared" si="1"/>
        <v>90</v>
      </c>
      <c r="B94" s="108" t="s">
        <v>391</v>
      </c>
      <c r="C94" s="109">
        <v>9778.5</v>
      </c>
      <c r="D94" s="103"/>
      <c r="E94" s="104"/>
      <c r="F94" s="105"/>
      <c r="G94" s="106"/>
      <c r="H94" s="106"/>
      <c r="I94" s="210"/>
    </row>
    <row r="95" spans="1:9" x14ac:dyDescent="0.25">
      <c r="A95" s="100">
        <f t="shared" si="1"/>
        <v>91</v>
      </c>
      <c r="B95" s="108" t="s">
        <v>391</v>
      </c>
      <c r="C95" s="109">
        <v>8548.5</v>
      </c>
      <c r="D95" s="103"/>
      <c r="E95" s="104"/>
      <c r="F95" s="105"/>
      <c r="G95" s="106"/>
      <c r="H95" s="106"/>
      <c r="I95" s="210"/>
    </row>
    <row r="96" spans="1:9" x14ac:dyDescent="0.25">
      <c r="A96" s="100">
        <f t="shared" si="1"/>
        <v>92</v>
      </c>
      <c r="B96" s="108" t="s">
        <v>392</v>
      </c>
      <c r="C96" s="109">
        <v>9778.5</v>
      </c>
      <c r="D96" s="103"/>
      <c r="E96" s="104"/>
      <c r="F96" s="105"/>
      <c r="G96" s="106"/>
      <c r="H96" s="106"/>
      <c r="I96" s="210"/>
    </row>
    <row r="97" spans="1:9" x14ac:dyDescent="0.25">
      <c r="A97" s="100">
        <f t="shared" si="1"/>
        <v>93</v>
      </c>
      <c r="B97" s="108" t="s">
        <v>393</v>
      </c>
      <c r="C97" s="109">
        <v>10000</v>
      </c>
      <c r="D97" s="103"/>
      <c r="E97" s="104"/>
      <c r="F97" s="105"/>
      <c r="G97" s="106"/>
      <c r="H97" s="106"/>
      <c r="I97" s="210"/>
    </row>
    <row r="98" spans="1:9" x14ac:dyDescent="0.25">
      <c r="A98" s="100">
        <f t="shared" si="1"/>
        <v>94</v>
      </c>
      <c r="B98" s="108" t="s">
        <v>394</v>
      </c>
      <c r="C98" s="109">
        <v>3000</v>
      </c>
      <c r="D98" s="103"/>
      <c r="E98" s="104"/>
      <c r="F98" s="105"/>
      <c r="G98" s="106"/>
      <c r="H98" s="106"/>
      <c r="I98" s="210"/>
    </row>
    <row r="99" spans="1:9" x14ac:dyDescent="0.25">
      <c r="A99" s="100">
        <f t="shared" si="1"/>
        <v>95</v>
      </c>
      <c r="B99" s="108" t="s">
        <v>91</v>
      </c>
      <c r="C99" s="109">
        <v>3000</v>
      </c>
      <c r="D99" s="103"/>
      <c r="E99" s="104"/>
      <c r="F99" s="105"/>
      <c r="G99" s="106"/>
      <c r="H99" s="106"/>
      <c r="I99" s="210"/>
    </row>
    <row r="100" spans="1:9" x14ac:dyDescent="0.25">
      <c r="A100" s="100">
        <f t="shared" si="1"/>
        <v>96</v>
      </c>
      <c r="B100" s="110" t="s">
        <v>93</v>
      </c>
      <c r="C100" s="111">
        <f>93891.64+3057.74+6957.65+59379.69</f>
        <v>163286.72</v>
      </c>
      <c r="D100" s="103"/>
      <c r="E100" s="104"/>
      <c r="F100" s="105"/>
      <c r="G100" s="106"/>
      <c r="H100" s="106"/>
      <c r="I100" s="210"/>
    </row>
    <row r="101" spans="1:9" x14ac:dyDescent="0.25">
      <c r="A101" s="100">
        <f t="shared" si="1"/>
        <v>97</v>
      </c>
      <c r="B101" s="112" t="s">
        <v>227</v>
      </c>
      <c r="C101" s="113">
        <v>28610.14</v>
      </c>
      <c r="D101" s="103"/>
      <c r="E101" s="104"/>
      <c r="F101" s="105"/>
      <c r="G101" s="106"/>
      <c r="H101" s="106"/>
      <c r="I101" s="210"/>
    </row>
    <row r="102" spans="1:9" x14ac:dyDescent="0.25">
      <c r="A102" s="100">
        <f t="shared" si="1"/>
        <v>98</v>
      </c>
      <c r="B102" s="110" t="s">
        <v>15</v>
      </c>
      <c r="C102" s="111">
        <v>169331.44</v>
      </c>
      <c r="D102" s="103"/>
      <c r="E102" s="104"/>
      <c r="F102" s="105"/>
      <c r="G102" s="106"/>
      <c r="H102" s="106"/>
      <c r="I102" s="210"/>
    </row>
    <row r="103" spans="1:9" ht="14.4" thickBot="1" x14ac:dyDescent="0.3">
      <c r="A103" s="100">
        <f t="shared" si="1"/>
        <v>99</v>
      </c>
      <c r="B103" s="110" t="s">
        <v>372</v>
      </c>
      <c r="C103" s="114">
        <v>1779220.52</v>
      </c>
      <c r="D103" s="115"/>
      <c r="E103" s="116"/>
      <c r="F103" s="117"/>
      <c r="G103" s="118"/>
      <c r="H103" s="118"/>
      <c r="I103" s="211"/>
    </row>
    <row r="104" spans="1:9" ht="27" customHeight="1" thickTop="1" x14ac:dyDescent="0.25">
      <c r="A104" s="225" t="s">
        <v>246</v>
      </c>
      <c r="B104" s="227"/>
      <c r="C104" s="119"/>
      <c r="D104" s="120"/>
      <c r="E104" s="121"/>
      <c r="F104" s="228"/>
      <c r="G104" s="229"/>
      <c r="H104" s="229"/>
      <c r="I104" s="230"/>
    </row>
    <row r="105" spans="1:9" x14ac:dyDescent="0.25">
      <c r="A105" s="122" t="s">
        <v>1</v>
      </c>
      <c r="B105" s="101" t="s">
        <v>139</v>
      </c>
      <c r="C105" s="123">
        <v>900000</v>
      </c>
      <c r="D105" s="103">
        <v>876.69</v>
      </c>
      <c r="E105" s="104">
        <v>1956</v>
      </c>
      <c r="F105" s="105" t="s">
        <v>129</v>
      </c>
      <c r="G105" s="106" t="s">
        <v>129</v>
      </c>
      <c r="H105" s="106" t="s">
        <v>132</v>
      </c>
      <c r="I105" s="210" t="s">
        <v>135</v>
      </c>
    </row>
    <row r="106" spans="1:9" ht="39.6" x14ac:dyDescent="0.25">
      <c r="A106" s="122" t="s">
        <v>2</v>
      </c>
      <c r="B106" s="101" t="s">
        <v>395</v>
      </c>
      <c r="C106" s="123">
        <v>15000</v>
      </c>
      <c r="D106" s="103">
        <v>30</v>
      </c>
      <c r="E106" s="104">
        <v>2020</v>
      </c>
      <c r="F106" s="105" t="s">
        <v>396</v>
      </c>
      <c r="G106" s="106" t="s">
        <v>135</v>
      </c>
      <c r="H106" s="106" t="s">
        <v>135</v>
      </c>
      <c r="I106" s="210" t="s">
        <v>135</v>
      </c>
    </row>
    <row r="107" spans="1:9" x14ac:dyDescent="0.25">
      <c r="A107" s="122" t="s">
        <v>3</v>
      </c>
      <c r="B107" s="124" t="s">
        <v>15</v>
      </c>
      <c r="C107" s="125">
        <v>0</v>
      </c>
      <c r="D107" s="103"/>
      <c r="E107" s="104"/>
      <c r="F107" s="105"/>
      <c r="G107" s="106"/>
      <c r="H107" s="106"/>
      <c r="I107" s="210"/>
    </row>
    <row r="108" spans="1:9" ht="14.4" thickBot="1" x14ac:dyDescent="0.3">
      <c r="A108" s="122" t="s">
        <v>4</v>
      </c>
      <c r="B108" s="126" t="s">
        <v>372</v>
      </c>
      <c r="C108" s="127">
        <v>93373.63</v>
      </c>
      <c r="D108" s="128"/>
      <c r="E108" s="129"/>
      <c r="F108" s="130"/>
      <c r="G108" s="131"/>
      <c r="H108" s="131"/>
      <c r="I108" s="212"/>
    </row>
    <row r="109" spans="1:9" s="132" customFormat="1" ht="31.95" customHeight="1" thickTop="1" x14ac:dyDescent="0.25">
      <c r="A109" s="225" t="s">
        <v>247</v>
      </c>
      <c r="B109" s="226"/>
      <c r="C109" s="227"/>
      <c r="D109" s="120"/>
      <c r="E109" s="121"/>
      <c r="F109" s="228"/>
      <c r="G109" s="229"/>
      <c r="H109" s="229"/>
      <c r="I109" s="230"/>
    </row>
    <row r="110" spans="1:9" s="132" customFormat="1" x14ac:dyDescent="0.25">
      <c r="A110" s="133" t="s">
        <v>1</v>
      </c>
      <c r="B110" s="101" t="s">
        <v>235</v>
      </c>
      <c r="C110" s="123">
        <v>1100000</v>
      </c>
      <c r="D110" s="103">
        <v>1172</v>
      </c>
      <c r="E110" s="104"/>
      <c r="F110" s="105" t="s">
        <v>129</v>
      </c>
      <c r="G110" s="106" t="s">
        <v>129</v>
      </c>
      <c r="H110" s="106" t="s">
        <v>132</v>
      </c>
      <c r="I110" s="210" t="s">
        <v>135</v>
      </c>
    </row>
    <row r="111" spans="1:9" s="132" customFormat="1" x14ac:dyDescent="0.25">
      <c r="A111" s="133" t="s">
        <v>2</v>
      </c>
      <c r="B111" s="124" t="s">
        <v>15</v>
      </c>
      <c r="C111" s="125">
        <v>5052.26</v>
      </c>
      <c r="D111" s="103"/>
      <c r="E111" s="104"/>
      <c r="F111" s="105"/>
      <c r="G111" s="106"/>
      <c r="H111" s="106"/>
      <c r="I111" s="210"/>
    </row>
    <row r="112" spans="1:9" s="132" customFormat="1" ht="14.4" thickBot="1" x14ac:dyDescent="0.3">
      <c r="A112" s="134" t="s">
        <v>3</v>
      </c>
      <c r="B112" s="126" t="s">
        <v>372</v>
      </c>
      <c r="C112" s="127">
        <v>6602.99</v>
      </c>
      <c r="D112" s="128"/>
      <c r="E112" s="129"/>
      <c r="F112" s="130"/>
      <c r="G112" s="131"/>
      <c r="H112" s="131"/>
      <c r="I112" s="212"/>
    </row>
    <row r="113" spans="1:9" s="132" customFormat="1" ht="21" customHeight="1" thickTop="1" x14ac:dyDescent="0.25">
      <c r="A113" s="225" t="s">
        <v>248</v>
      </c>
      <c r="B113" s="226"/>
      <c r="C113" s="227"/>
      <c r="D113" s="120"/>
      <c r="E113" s="121"/>
      <c r="F113" s="228"/>
      <c r="G113" s="229"/>
      <c r="H113" s="229"/>
      <c r="I113" s="230"/>
    </row>
    <row r="114" spans="1:9" s="132" customFormat="1" ht="26.4" x14ac:dyDescent="0.25">
      <c r="A114" s="135" t="s">
        <v>1</v>
      </c>
      <c r="B114" s="101" t="s">
        <v>236</v>
      </c>
      <c r="C114" s="123">
        <v>4000000</v>
      </c>
      <c r="D114" s="103">
        <v>790</v>
      </c>
      <c r="E114" s="104">
        <v>1965</v>
      </c>
      <c r="F114" s="105" t="s">
        <v>129</v>
      </c>
      <c r="G114" s="106" t="s">
        <v>130</v>
      </c>
      <c r="H114" s="106" t="s">
        <v>132</v>
      </c>
      <c r="I114" s="210" t="s">
        <v>137</v>
      </c>
    </row>
    <row r="115" spans="1:9" s="132" customFormat="1" x14ac:dyDescent="0.25">
      <c r="A115" s="135" t="s">
        <v>2</v>
      </c>
      <c r="B115" s="101" t="s">
        <v>146</v>
      </c>
      <c r="C115" s="123">
        <v>2457338.7799999998</v>
      </c>
      <c r="D115" s="103">
        <v>810</v>
      </c>
      <c r="E115" s="104">
        <v>2017</v>
      </c>
      <c r="F115" s="105" t="s">
        <v>129</v>
      </c>
      <c r="G115" s="106" t="s">
        <v>130</v>
      </c>
      <c r="H115" s="106" t="s">
        <v>132</v>
      </c>
      <c r="I115" s="210" t="s">
        <v>137</v>
      </c>
    </row>
    <row r="116" spans="1:9" s="132" customFormat="1" x14ac:dyDescent="0.25">
      <c r="A116" s="135" t="s">
        <v>3</v>
      </c>
      <c r="B116" s="136" t="s">
        <v>15</v>
      </c>
      <c r="C116" s="137">
        <v>0</v>
      </c>
      <c r="D116" s="138"/>
      <c r="E116" s="139"/>
      <c r="F116" s="140"/>
      <c r="G116" s="141"/>
      <c r="H116" s="141"/>
      <c r="I116" s="213"/>
    </row>
    <row r="117" spans="1:9" s="132" customFormat="1" ht="14.4" thickBot="1" x14ac:dyDescent="0.3">
      <c r="A117" s="135" t="s">
        <v>4</v>
      </c>
      <c r="B117" s="126" t="s">
        <v>372</v>
      </c>
      <c r="C117" s="127">
        <v>16900</v>
      </c>
      <c r="D117" s="142"/>
      <c r="E117" s="143"/>
      <c r="F117" s="144"/>
      <c r="G117" s="145"/>
      <c r="H117" s="145"/>
      <c r="I117" s="214"/>
    </row>
    <row r="118" spans="1:9" s="132" customFormat="1" ht="32.4" customHeight="1" thickTop="1" x14ac:dyDescent="0.25">
      <c r="A118" s="225" t="s">
        <v>249</v>
      </c>
      <c r="B118" s="226"/>
      <c r="C118" s="227"/>
      <c r="D118" s="120"/>
      <c r="E118" s="121"/>
      <c r="F118" s="228"/>
      <c r="G118" s="229"/>
      <c r="H118" s="229"/>
      <c r="I118" s="230"/>
    </row>
    <row r="119" spans="1:9" s="132" customFormat="1" x14ac:dyDescent="0.25">
      <c r="A119" s="135" t="s">
        <v>1</v>
      </c>
      <c r="B119" s="101" t="s">
        <v>142</v>
      </c>
      <c r="C119" s="123">
        <v>950000</v>
      </c>
      <c r="D119" s="103">
        <v>1196.27</v>
      </c>
      <c r="E119" s="104"/>
      <c r="F119" s="105" t="s">
        <v>129</v>
      </c>
      <c r="G119" s="106" t="s">
        <v>129</v>
      </c>
      <c r="H119" s="106"/>
      <c r="I119" s="210" t="s">
        <v>135</v>
      </c>
    </row>
    <row r="120" spans="1:9" s="132" customFormat="1" x14ac:dyDescent="0.25">
      <c r="A120" s="135" t="s">
        <v>2</v>
      </c>
      <c r="B120" s="101" t="s">
        <v>143</v>
      </c>
      <c r="C120" s="123">
        <v>20852.2</v>
      </c>
      <c r="D120" s="103"/>
      <c r="E120" s="104"/>
      <c r="F120" s="105"/>
      <c r="G120" s="106"/>
      <c r="H120" s="106"/>
      <c r="I120" s="210"/>
    </row>
    <row r="121" spans="1:9" s="132" customFormat="1" ht="14.4" thickBot="1" x14ac:dyDescent="0.3">
      <c r="A121" s="146" t="s">
        <v>3</v>
      </c>
      <c r="B121" s="126" t="s">
        <v>15</v>
      </c>
      <c r="C121" s="127">
        <v>4099.99</v>
      </c>
      <c r="D121" s="138"/>
      <c r="E121" s="139"/>
      <c r="F121" s="140"/>
      <c r="G121" s="141"/>
      <c r="H121" s="141"/>
      <c r="I121" s="213"/>
    </row>
    <row r="122" spans="1:9" s="132" customFormat="1" ht="24.6" customHeight="1" thickTop="1" thickBot="1" x14ac:dyDescent="0.3">
      <c r="A122" s="147" t="s">
        <v>4</v>
      </c>
      <c r="B122" s="126" t="s">
        <v>372</v>
      </c>
      <c r="C122" s="148">
        <v>62050.17</v>
      </c>
      <c r="D122" s="128"/>
      <c r="E122" s="129"/>
      <c r="F122" s="130"/>
      <c r="G122" s="131"/>
      <c r="H122" s="131"/>
      <c r="I122" s="212"/>
    </row>
    <row r="123" spans="1:9" s="132" customFormat="1" ht="14.4" thickTop="1" x14ac:dyDescent="0.25">
      <c r="A123" s="225" t="s">
        <v>250</v>
      </c>
      <c r="B123" s="226"/>
      <c r="C123" s="227"/>
      <c r="D123" s="120"/>
      <c r="E123" s="121"/>
      <c r="F123" s="228"/>
      <c r="G123" s="229"/>
      <c r="H123" s="229"/>
      <c r="I123" s="230"/>
    </row>
    <row r="124" spans="1:9" s="132" customFormat="1" x14ac:dyDescent="0.25">
      <c r="A124" s="135" t="s">
        <v>1</v>
      </c>
      <c r="B124" s="101" t="s">
        <v>144</v>
      </c>
      <c r="C124" s="123">
        <v>800000</v>
      </c>
      <c r="D124" s="103">
        <v>527.54999999999995</v>
      </c>
      <c r="E124" s="104">
        <v>1967</v>
      </c>
      <c r="F124" s="105" t="s">
        <v>129</v>
      </c>
      <c r="G124" s="106" t="s">
        <v>129</v>
      </c>
      <c r="H124" s="106"/>
      <c r="I124" s="210" t="s">
        <v>136</v>
      </c>
    </row>
    <row r="125" spans="1:9" s="132" customFormat="1" ht="22.95" customHeight="1" thickBot="1" x14ac:dyDescent="0.3">
      <c r="A125" s="147" t="s">
        <v>2</v>
      </c>
      <c r="B125" s="126" t="s">
        <v>15</v>
      </c>
      <c r="C125" s="127">
        <v>5052.26</v>
      </c>
      <c r="D125" s="128"/>
      <c r="E125" s="129"/>
      <c r="F125" s="130"/>
      <c r="G125" s="131"/>
      <c r="H125" s="131"/>
      <c r="I125" s="212"/>
    </row>
    <row r="126" spans="1:9" s="132" customFormat="1" ht="14.4" thickTop="1" x14ac:dyDescent="0.25">
      <c r="A126" s="225" t="s">
        <v>251</v>
      </c>
      <c r="B126" s="226"/>
      <c r="C126" s="227"/>
      <c r="D126" s="120"/>
      <c r="E126" s="121"/>
      <c r="F126" s="228"/>
      <c r="G126" s="229"/>
      <c r="H126" s="229"/>
      <c r="I126" s="230"/>
    </row>
    <row r="127" spans="1:9" s="132" customFormat="1" x14ac:dyDescent="0.25">
      <c r="A127" s="135" t="s">
        <v>1</v>
      </c>
      <c r="B127" s="101" t="s">
        <v>145</v>
      </c>
      <c r="C127" s="123">
        <v>900000</v>
      </c>
      <c r="D127" s="103">
        <v>700.25</v>
      </c>
      <c r="E127" s="104">
        <v>1970</v>
      </c>
      <c r="F127" s="105" t="s">
        <v>129</v>
      </c>
      <c r="G127" s="106" t="s">
        <v>129</v>
      </c>
      <c r="H127" s="106" t="s">
        <v>132</v>
      </c>
      <c r="I127" s="210" t="s">
        <v>135</v>
      </c>
    </row>
    <row r="128" spans="1:9" s="132" customFormat="1" ht="30" customHeight="1" thickBot="1" x14ac:dyDescent="0.3">
      <c r="A128" s="147" t="s">
        <v>2</v>
      </c>
      <c r="B128" s="126" t="s">
        <v>15</v>
      </c>
      <c r="C128" s="127">
        <f>17495.5</f>
        <v>17495.5</v>
      </c>
      <c r="D128" s="128"/>
      <c r="E128" s="129"/>
      <c r="F128" s="130"/>
      <c r="G128" s="131"/>
      <c r="H128" s="131"/>
      <c r="I128" s="212"/>
    </row>
    <row r="129" spans="1:9" s="132" customFormat="1" ht="14.4" thickTop="1" x14ac:dyDescent="0.25">
      <c r="A129" s="225" t="s">
        <v>252</v>
      </c>
      <c r="B129" s="226"/>
      <c r="C129" s="227"/>
      <c r="D129" s="120"/>
      <c r="E129" s="121"/>
      <c r="F129" s="228"/>
      <c r="G129" s="229"/>
      <c r="H129" s="229"/>
      <c r="I129" s="230"/>
    </row>
    <row r="130" spans="1:9" s="132" customFormat="1" ht="39.6" x14ac:dyDescent="0.25">
      <c r="A130" s="135" t="s">
        <v>1</v>
      </c>
      <c r="B130" s="101" t="s">
        <v>147</v>
      </c>
      <c r="C130" s="123">
        <v>5000000</v>
      </c>
      <c r="D130" s="103">
        <v>4275</v>
      </c>
      <c r="E130" s="104" t="s">
        <v>149</v>
      </c>
      <c r="F130" s="105" t="s">
        <v>129</v>
      </c>
      <c r="G130" s="106" t="s">
        <v>129</v>
      </c>
      <c r="H130" s="106" t="s">
        <v>132</v>
      </c>
      <c r="I130" s="210" t="s">
        <v>135</v>
      </c>
    </row>
    <row r="131" spans="1:9" s="132" customFormat="1" ht="23.4" customHeight="1" x14ac:dyDescent="0.25">
      <c r="A131" s="135" t="s">
        <v>2</v>
      </c>
      <c r="B131" s="101" t="s">
        <v>148</v>
      </c>
      <c r="C131" s="123">
        <v>1000000</v>
      </c>
      <c r="D131" s="103">
        <v>447</v>
      </c>
      <c r="E131" s="104" t="s">
        <v>150</v>
      </c>
      <c r="F131" s="105" t="s">
        <v>129</v>
      </c>
      <c r="G131" s="106" t="s">
        <v>129</v>
      </c>
      <c r="H131" s="106" t="s">
        <v>133</v>
      </c>
      <c r="I131" s="210" t="s">
        <v>135</v>
      </c>
    </row>
    <row r="132" spans="1:9" s="132" customFormat="1" ht="14.4" thickBot="1" x14ac:dyDescent="0.3">
      <c r="A132" s="135">
        <v>3</v>
      </c>
      <c r="B132" s="126" t="s">
        <v>372</v>
      </c>
      <c r="C132" s="125">
        <v>28340.78</v>
      </c>
      <c r="D132" s="103"/>
      <c r="E132" s="104"/>
      <c r="F132" s="105"/>
      <c r="G132" s="106"/>
      <c r="H132" s="106"/>
      <c r="I132" s="210"/>
    </row>
    <row r="133" spans="1:9" s="132" customFormat="1" ht="14.4" thickTop="1" x14ac:dyDescent="0.25">
      <c r="A133" s="225" t="s">
        <v>253</v>
      </c>
      <c r="B133" s="226"/>
      <c r="C133" s="227"/>
      <c r="D133" s="120"/>
      <c r="E133" s="121"/>
      <c r="F133" s="228"/>
      <c r="G133" s="229"/>
      <c r="H133" s="229"/>
      <c r="I133" s="230"/>
    </row>
    <row r="134" spans="1:9" s="132" customFormat="1" x14ac:dyDescent="0.25">
      <c r="A134" s="135" t="s">
        <v>1</v>
      </c>
      <c r="B134" s="101" t="s">
        <v>151</v>
      </c>
      <c r="C134" s="123">
        <v>1100000</v>
      </c>
      <c r="D134" s="103">
        <v>1882.14</v>
      </c>
      <c r="E134" s="104" t="s">
        <v>153</v>
      </c>
      <c r="F134" s="105" t="s">
        <v>129</v>
      </c>
      <c r="G134" s="106" t="s">
        <v>129</v>
      </c>
      <c r="H134" s="106" t="s">
        <v>129</v>
      </c>
      <c r="I134" s="210" t="s">
        <v>135</v>
      </c>
    </row>
    <row r="135" spans="1:9" s="132" customFormat="1" x14ac:dyDescent="0.25">
      <c r="A135" s="135" t="s">
        <v>2</v>
      </c>
      <c r="B135" s="101" t="s">
        <v>152</v>
      </c>
      <c r="C135" s="123">
        <v>262255.44</v>
      </c>
      <c r="D135" s="103">
        <v>360</v>
      </c>
      <c r="E135" s="104">
        <v>1909</v>
      </c>
      <c r="F135" s="105" t="s">
        <v>129</v>
      </c>
      <c r="G135" s="106" t="s">
        <v>129</v>
      </c>
      <c r="H135" s="106" t="s">
        <v>129</v>
      </c>
      <c r="I135" s="210" t="s">
        <v>135</v>
      </c>
    </row>
    <row r="136" spans="1:9" s="132" customFormat="1" x14ac:dyDescent="0.25">
      <c r="A136" s="135" t="s">
        <v>3</v>
      </c>
      <c r="B136" s="101" t="s">
        <v>397</v>
      </c>
      <c r="C136" s="123">
        <v>42183.96</v>
      </c>
      <c r="D136" s="103"/>
      <c r="E136" s="104"/>
      <c r="F136" s="105"/>
      <c r="G136" s="106"/>
      <c r="H136" s="106"/>
      <c r="I136" s="210"/>
    </row>
    <row r="137" spans="1:9" s="132" customFormat="1" x14ac:dyDescent="0.25">
      <c r="A137" s="135" t="s">
        <v>4</v>
      </c>
      <c r="B137" s="101" t="s">
        <v>398</v>
      </c>
      <c r="C137" s="123">
        <v>1500</v>
      </c>
      <c r="D137" s="103"/>
      <c r="E137" s="104"/>
      <c r="F137" s="105"/>
      <c r="G137" s="106"/>
      <c r="H137" s="106"/>
      <c r="I137" s="210"/>
    </row>
    <row r="138" spans="1:9" s="132" customFormat="1" x14ac:dyDescent="0.25">
      <c r="A138" s="135" t="s">
        <v>6</v>
      </c>
      <c r="B138" s="124" t="s">
        <v>15</v>
      </c>
      <c r="C138" s="125">
        <v>27264.86</v>
      </c>
      <c r="D138" s="103"/>
      <c r="E138" s="104"/>
      <c r="F138" s="105"/>
      <c r="G138" s="106"/>
      <c r="H138" s="106"/>
      <c r="I138" s="210"/>
    </row>
    <row r="139" spans="1:9" s="132" customFormat="1" ht="30.6" customHeight="1" thickBot="1" x14ac:dyDescent="0.3">
      <c r="A139" s="147" t="s">
        <v>7</v>
      </c>
      <c r="B139" s="126" t="s">
        <v>372</v>
      </c>
      <c r="C139" s="127">
        <v>15884.4</v>
      </c>
      <c r="D139" s="128"/>
      <c r="E139" s="129"/>
      <c r="F139" s="130"/>
      <c r="G139" s="131"/>
      <c r="H139" s="131"/>
      <c r="I139" s="212"/>
    </row>
    <row r="140" spans="1:9" s="132" customFormat="1" ht="14.4" thickTop="1" x14ac:dyDescent="0.25">
      <c r="A140" s="225" t="s">
        <v>254</v>
      </c>
      <c r="B140" s="226"/>
      <c r="C140" s="227"/>
      <c r="D140" s="120"/>
      <c r="E140" s="121"/>
      <c r="F140" s="228"/>
      <c r="G140" s="229"/>
      <c r="H140" s="229"/>
      <c r="I140" s="230"/>
    </row>
    <row r="141" spans="1:9" s="132" customFormat="1" x14ac:dyDescent="0.25">
      <c r="A141" s="135" t="s">
        <v>1</v>
      </c>
      <c r="B141" s="101" t="s">
        <v>154</v>
      </c>
      <c r="C141" s="123">
        <v>500000</v>
      </c>
      <c r="D141" s="103">
        <v>126.22</v>
      </c>
      <c r="E141" s="104">
        <v>2016</v>
      </c>
      <c r="F141" s="105" t="s">
        <v>129</v>
      </c>
      <c r="G141" s="106" t="s">
        <v>130</v>
      </c>
      <c r="H141" s="106" t="s">
        <v>130</v>
      </c>
      <c r="I141" s="210" t="s">
        <v>135</v>
      </c>
    </row>
    <row r="142" spans="1:9" s="132" customFormat="1" ht="14.4" thickBot="1" x14ac:dyDescent="0.3">
      <c r="A142" s="147" t="s">
        <v>2</v>
      </c>
      <c r="B142" s="126" t="s">
        <v>15</v>
      </c>
      <c r="C142" s="127">
        <v>3531.9</v>
      </c>
      <c r="D142" s="128"/>
      <c r="E142" s="129"/>
      <c r="F142" s="130"/>
      <c r="G142" s="131"/>
      <c r="H142" s="131"/>
      <c r="I142" s="212"/>
    </row>
    <row r="143" spans="1:9" s="132" customFormat="1" ht="30" customHeight="1" thickTop="1" thickBot="1" x14ac:dyDescent="0.3">
      <c r="A143" s="149" t="s">
        <v>3</v>
      </c>
      <c r="B143" s="126" t="s">
        <v>372</v>
      </c>
      <c r="C143" s="150">
        <v>14108.95</v>
      </c>
      <c r="D143" s="151"/>
      <c r="E143" s="152"/>
      <c r="F143" s="153"/>
      <c r="G143" s="153"/>
      <c r="H143" s="153"/>
      <c r="I143" s="215"/>
    </row>
    <row r="144" spans="1:9" s="132" customFormat="1" ht="15" thickTop="1" thickBot="1" x14ac:dyDescent="0.3">
      <c r="A144" s="222" t="s">
        <v>255</v>
      </c>
      <c r="B144" s="223"/>
      <c r="C144" s="224"/>
      <c r="D144" s="154"/>
      <c r="E144" s="155"/>
      <c r="F144" s="231"/>
      <c r="G144" s="231"/>
      <c r="H144" s="231"/>
      <c r="I144" s="232"/>
    </row>
    <row r="145" spans="1:9" s="132" customFormat="1" ht="33" customHeight="1" thickTop="1" thickBot="1" x14ac:dyDescent="0.3">
      <c r="A145" s="149" t="s">
        <v>1</v>
      </c>
      <c r="B145" s="126" t="s">
        <v>372</v>
      </c>
      <c r="C145" s="150">
        <v>16851</v>
      </c>
      <c r="D145" s="154"/>
      <c r="E145" s="155"/>
      <c r="F145" s="156"/>
      <c r="G145" s="156"/>
      <c r="H145" s="156"/>
      <c r="I145" s="216"/>
    </row>
    <row r="146" spans="1:9" s="132" customFormat="1" ht="15" thickTop="1" thickBot="1" x14ac:dyDescent="0.3">
      <c r="A146" s="222" t="s">
        <v>256</v>
      </c>
      <c r="B146" s="223"/>
      <c r="C146" s="224"/>
      <c r="D146" s="154"/>
      <c r="E146" s="155"/>
      <c r="F146" s="231"/>
      <c r="G146" s="231"/>
      <c r="H146" s="231"/>
      <c r="I146" s="232"/>
    </row>
    <row r="147" spans="1:9" s="132" customFormat="1" ht="27" customHeight="1" thickTop="1" thickBot="1" x14ac:dyDescent="0.3">
      <c r="A147" s="149" t="s">
        <v>1</v>
      </c>
      <c r="B147" s="126" t="s">
        <v>372</v>
      </c>
      <c r="C147" s="150">
        <v>270877</v>
      </c>
      <c r="D147" s="157"/>
      <c r="E147" s="158"/>
      <c r="F147" s="159"/>
      <c r="G147" s="159"/>
      <c r="H147" s="159"/>
      <c r="I147" s="217"/>
    </row>
    <row r="148" spans="1:9" s="132" customFormat="1" ht="24.6" customHeight="1" thickTop="1" x14ac:dyDescent="0.25">
      <c r="A148" s="225" t="s">
        <v>257</v>
      </c>
      <c r="B148" s="226"/>
      <c r="C148" s="227"/>
      <c r="D148" s="120"/>
      <c r="E148" s="121"/>
      <c r="F148" s="228"/>
      <c r="G148" s="229"/>
      <c r="H148" s="229"/>
      <c r="I148" s="230"/>
    </row>
    <row r="149" spans="1:9" s="132" customFormat="1" ht="26.4" x14ac:dyDescent="0.25">
      <c r="A149" s="135" t="s">
        <v>1</v>
      </c>
      <c r="B149" s="101" t="s">
        <v>268</v>
      </c>
      <c r="C149" s="123">
        <v>350000</v>
      </c>
      <c r="D149" s="103">
        <v>204.3</v>
      </c>
      <c r="E149" s="104">
        <v>2012</v>
      </c>
      <c r="F149" s="105" t="s">
        <v>129</v>
      </c>
      <c r="G149" s="106" t="s">
        <v>129</v>
      </c>
      <c r="H149" s="106" t="s">
        <v>132</v>
      </c>
      <c r="I149" s="210" t="s">
        <v>135</v>
      </c>
    </row>
    <row r="150" spans="1:9" s="132" customFormat="1" x14ac:dyDescent="0.25">
      <c r="A150" s="135" t="s">
        <v>2</v>
      </c>
      <c r="B150" s="101" t="s">
        <v>155</v>
      </c>
      <c r="C150" s="123">
        <v>3000</v>
      </c>
      <c r="D150" s="103"/>
      <c r="E150" s="104">
        <v>2012</v>
      </c>
      <c r="F150" s="105"/>
      <c r="G150" s="106"/>
      <c r="H150" s="106"/>
      <c r="I150" s="210"/>
    </row>
    <row r="151" spans="1:9" s="132" customFormat="1" ht="26.4" x14ac:dyDescent="0.25">
      <c r="A151" s="135" t="s">
        <v>3</v>
      </c>
      <c r="B151" s="101" t="s">
        <v>156</v>
      </c>
      <c r="C151" s="123">
        <v>12949.99</v>
      </c>
      <c r="D151" s="103"/>
      <c r="E151" s="104" t="s">
        <v>157</v>
      </c>
      <c r="F151" s="105"/>
      <c r="G151" s="106"/>
      <c r="H151" s="106"/>
      <c r="I151" s="210"/>
    </row>
    <row r="152" spans="1:9" s="132" customFormat="1" ht="14.4" thickBot="1" x14ac:dyDescent="0.3">
      <c r="A152" s="135" t="s">
        <v>4</v>
      </c>
      <c r="B152" s="126" t="s">
        <v>15</v>
      </c>
      <c r="C152" s="127">
        <v>37680.18</v>
      </c>
      <c r="D152" s="128"/>
      <c r="E152" s="129"/>
      <c r="F152" s="130"/>
      <c r="G152" s="131"/>
      <c r="H152" s="131"/>
      <c r="I152" s="212"/>
    </row>
    <row r="153" spans="1:9" ht="27" customHeight="1" thickTop="1" thickBot="1" x14ac:dyDescent="0.3">
      <c r="A153" s="149" t="s">
        <v>5</v>
      </c>
      <c r="B153" s="126" t="s">
        <v>372</v>
      </c>
      <c r="C153" s="150">
        <v>7905.43</v>
      </c>
      <c r="D153" s="142"/>
      <c r="E153" s="143"/>
      <c r="F153" s="160"/>
      <c r="G153" s="160"/>
      <c r="H153" s="160"/>
      <c r="I153" s="218"/>
    </row>
    <row r="154" spans="1:9" ht="14.4" thickTop="1" x14ac:dyDescent="0.25">
      <c r="A154" s="225" t="s">
        <v>258</v>
      </c>
      <c r="B154" s="226"/>
      <c r="C154" s="227"/>
      <c r="D154" s="120"/>
      <c r="E154" s="121"/>
      <c r="F154" s="233"/>
      <c r="G154" s="233"/>
      <c r="H154" s="233"/>
      <c r="I154" s="234"/>
    </row>
    <row r="155" spans="1:9" x14ac:dyDescent="0.25">
      <c r="A155" s="135" t="s">
        <v>1</v>
      </c>
      <c r="B155" s="101" t="s">
        <v>193</v>
      </c>
      <c r="C155" s="123">
        <v>1700000</v>
      </c>
      <c r="D155" s="103">
        <v>1375</v>
      </c>
      <c r="E155" s="104">
        <v>1969</v>
      </c>
      <c r="F155" s="105" t="s">
        <v>129</v>
      </c>
      <c r="G155" s="106" t="s">
        <v>129</v>
      </c>
      <c r="H155" s="106"/>
      <c r="I155" s="210"/>
    </row>
    <row r="156" spans="1:9" x14ac:dyDescent="0.25">
      <c r="A156" s="135" t="s">
        <v>2</v>
      </c>
      <c r="B156" s="101" t="s">
        <v>237</v>
      </c>
      <c r="C156" s="123">
        <v>25000</v>
      </c>
      <c r="D156" s="103">
        <v>70</v>
      </c>
      <c r="E156" s="104"/>
      <c r="F156" s="105"/>
      <c r="G156" s="106"/>
      <c r="H156" s="106"/>
      <c r="I156" s="210"/>
    </row>
    <row r="157" spans="1:9" s="161" customFormat="1" ht="26.4" customHeight="1" thickBot="1" x14ac:dyDescent="0.3">
      <c r="A157" s="147" t="s">
        <v>3</v>
      </c>
      <c r="B157" s="126" t="s">
        <v>15</v>
      </c>
      <c r="C157" s="127">
        <v>253278.91</v>
      </c>
      <c r="D157" s="128"/>
      <c r="E157" s="129"/>
      <c r="F157" s="130"/>
      <c r="G157" s="131"/>
      <c r="H157" s="131"/>
      <c r="I157" s="212"/>
    </row>
    <row r="158" spans="1:9" s="161" customFormat="1" ht="15" thickTop="1" thickBot="1" x14ac:dyDescent="0.3">
      <c r="A158" s="222" t="s">
        <v>261</v>
      </c>
      <c r="B158" s="223"/>
      <c r="C158" s="224"/>
      <c r="D158" s="162"/>
      <c r="E158" s="163"/>
      <c r="F158" s="164"/>
      <c r="G158" s="164"/>
      <c r="H158" s="164"/>
      <c r="I158" s="219"/>
    </row>
    <row r="159" spans="1:9" s="161" customFormat="1" ht="14.4" thickTop="1" x14ac:dyDescent="0.25">
      <c r="A159" s="100">
        <v>1</v>
      </c>
      <c r="B159" s="101" t="s">
        <v>63</v>
      </c>
      <c r="C159" s="102">
        <v>70000</v>
      </c>
      <c r="D159" s="103">
        <v>176.94</v>
      </c>
      <c r="E159" s="104">
        <v>2006</v>
      </c>
      <c r="F159" s="105" t="s">
        <v>129</v>
      </c>
      <c r="G159" s="106" t="s">
        <v>129</v>
      </c>
      <c r="H159" s="106" t="s">
        <v>132</v>
      </c>
      <c r="I159" s="210" t="s">
        <v>135</v>
      </c>
    </row>
    <row r="160" spans="1:9" s="161" customFormat="1" x14ac:dyDescent="0.25">
      <c r="A160" s="100">
        <v>2</v>
      </c>
      <c r="B160" s="101" t="s">
        <v>238</v>
      </c>
      <c r="C160" s="102">
        <v>20000</v>
      </c>
      <c r="D160" s="103"/>
      <c r="E160" s="104"/>
      <c r="F160" s="105"/>
      <c r="G160" s="106"/>
      <c r="H160" s="106"/>
      <c r="I160" s="210"/>
    </row>
    <row r="161" spans="1:9" s="161" customFormat="1" ht="118.8" x14ac:dyDescent="0.25">
      <c r="A161" s="100">
        <v>3</v>
      </c>
      <c r="B161" s="101" t="s">
        <v>264</v>
      </c>
      <c r="C161" s="102">
        <v>500000</v>
      </c>
      <c r="D161" s="103"/>
      <c r="E161" s="104"/>
      <c r="F161" s="105"/>
      <c r="G161" s="106"/>
      <c r="H161" s="106"/>
      <c r="I161" s="210"/>
    </row>
    <row r="162" spans="1:9" s="161" customFormat="1" x14ac:dyDescent="0.25">
      <c r="A162" s="100">
        <v>4</v>
      </c>
      <c r="B162" s="101" t="s">
        <v>219</v>
      </c>
      <c r="C162" s="102">
        <v>30000</v>
      </c>
      <c r="D162" s="103"/>
      <c r="E162" s="104"/>
      <c r="F162" s="105"/>
      <c r="G162" s="106"/>
      <c r="H162" s="106"/>
      <c r="I162" s="210"/>
    </row>
    <row r="163" spans="1:9" s="161" customFormat="1" x14ac:dyDescent="0.25">
      <c r="A163" s="100">
        <v>5</v>
      </c>
      <c r="B163" s="165" t="s">
        <v>15</v>
      </c>
      <c r="C163" s="125">
        <v>97997.74</v>
      </c>
      <c r="D163" s="103"/>
      <c r="E163" s="104"/>
      <c r="F163" s="105"/>
      <c r="G163" s="106"/>
      <c r="H163" s="106"/>
      <c r="I163" s="210"/>
    </row>
    <row r="164" spans="1:9" s="161" customFormat="1" x14ac:dyDescent="0.25">
      <c r="A164" s="100">
        <v>6</v>
      </c>
      <c r="B164" s="165" t="s">
        <v>372</v>
      </c>
      <c r="C164" s="166">
        <v>175292.6</v>
      </c>
      <c r="D164" s="115"/>
      <c r="E164" s="116"/>
      <c r="F164" s="117"/>
      <c r="G164" s="118"/>
      <c r="H164" s="118"/>
      <c r="I164" s="211"/>
    </row>
    <row r="165" spans="1:9" s="161" customFormat="1" ht="14.4" thickBot="1" x14ac:dyDescent="0.3">
      <c r="A165" s="147">
        <v>7</v>
      </c>
      <c r="B165" s="220" t="s">
        <v>385</v>
      </c>
      <c r="C165" s="221">
        <v>3000000</v>
      </c>
      <c r="D165" s="128">
        <v>1333</v>
      </c>
      <c r="E165" s="129">
        <v>2005</v>
      </c>
      <c r="F165" s="130" t="s">
        <v>129</v>
      </c>
      <c r="G165" s="131" t="s">
        <v>130</v>
      </c>
      <c r="H165" s="131" t="s">
        <v>132</v>
      </c>
      <c r="I165" s="212" t="s">
        <v>135</v>
      </c>
    </row>
    <row r="166" spans="1:9" s="161" customFormat="1" ht="14.4" thickTop="1" x14ac:dyDescent="0.25">
      <c r="A166" s="167"/>
      <c r="B166" s="168"/>
      <c r="C166" s="169">
        <f>SUM(C5:C165)</f>
        <v>33662767.299999997</v>
      </c>
      <c r="D166" s="170"/>
      <c r="E166" s="171"/>
      <c r="F166" s="160"/>
      <c r="G166" s="160"/>
      <c r="H166" s="160"/>
      <c r="I166" s="160"/>
    </row>
    <row r="167" spans="1:9" ht="14.4" thickBot="1" x14ac:dyDescent="0.3">
      <c r="B167" s="172"/>
      <c r="C167" s="172"/>
    </row>
    <row r="168" spans="1:9" ht="27.6" thickTop="1" thickBot="1" x14ac:dyDescent="0.3">
      <c r="B168" s="173" t="s">
        <v>262</v>
      </c>
      <c r="C168" s="174" t="s">
        <v>263</v>
      </c>
    </row>
    <row r="169" spans="1:9" ht="14.4" thickTop="1" x14ac:dyDescent="0.25">
      <c r="B169" s="175" t="s">
        <v>403</v>
      </c>
      <c r="C169" s="176">
        <f>SUM(C5:C99,C105:C106,C110,C114:C115,C119:C120,C124,C127,C130:C131,C134:C137,C141,C149:C151,C155:C156,C159:C162,C165)</f>
        <v>30362677.93</v>
      </c>
    </row>
    <row r="170" spans="1:9" ht="14.4" thickBot="1" x14ac:dyDescent="0.3">
      <c r="B170" s="177" t="s">
        <v>418</v>
      </c>
      <c r="C170" s="178">
        <f>SUM(C100:C103,C107:C108,C111:C112,C116:C117,C121,C128,C138,C139,C143,C157,C142,C145,C147,C152,C122,C125,C132,C153,C163,C164)</f>
        <v>3300089.37</v>
      </c>
    </row>
    <row r="171" spans="1:9" ht="15" thickTop="1" thickBot="1" x14ac:dyDescent="0.3">
      <c r="B171" s="172"/>
      <c r="C171" s="179">
        <f>SUM(C169:C170)</f>
        <v>33662767.299999997</v>
      </c>
      <c r="D171" s="180"/>
      <c r="E171" s="181"/>
    </row>
    <row r="172" spans="1:9" ht="14.4" thickTop="1" x14ac:dyDescent="0.25">
      <c r="B172" s="172"/>
      <c r="C172" s="172"/>
      <c r="D172" s="180"/>
    </row>
    <row r="173" spans="1:9" x14ac:dyDescent="0.25">
      <c r="B173" s="172"/>
      <c r="C173" s="181"/>
    </row>
  </sheetData>
  <mergeCells count="35">
    <mergeCell ref="A1:I1"/>
    <mergeCell ref="F109:I109"/>
    <mergeCell ref="F113:I113"/>
    <mergeCell ref="F118:I118"/>
    <mergeCell ref="F104:I104"/>
    <mergeCell ref="F2:I2"/>
    <mergeCell ref="A2:A3"/>
    <mergeCell ref="B2:B3"/>
    <mergeCell ref="C2:C3"/>
    <mergeCell ref="D2:D3"/>
    <mergeCell ref="E2:E3"/>
    <mergeCell ref="A4:C4"/>
    <mergeCell ref="A104:B104"/>
    <mergeCell ref="A109:C109"/>
    <mergeCell ref="A113:C113"/>
    <mergeCell ref="A154:C154"/>
    <mergeCell ref="F154:I154"/>
    <mergeCell ref="F148:I148"/>
    <mergeCell ref="F146:I146"/>
    <mergeCell ref="A148:C148"/>
    <mergeCell ref="A118:C118"/>
    <mergeCell ref="A158:C158"/>
    <mergeCell ref="A123:C123"/>
    <mergeCell ref="F123:I123"/>
    <mergeCell ref="A126:C126"/>
    <mergeCell ref="F126:I126"/>
    <mergeCell ref="A129:C129"/>
    <mergeCell ref="F129:I129"/>
    <mergeCell ref="A133:C133"/>
    <mergeCell ref="F133:I133"/>
    <mergeCell ref="A140:C140"/>
    <mergeCell ref="F140:I140"/>
    <mergeCell ref="A144:C144"/>
    <mergeCell ref="F144:I144"/>
    <mergeCell ref="A146:C146"/>
  </mergeCells>
  <phoneticPr fontId="3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"/>
  <sheetViews>
    <sheetView topLeftCell="A79" zoomScaleNormal="100" workbookViewId="0">
      <selection activeCell="B100" sqref="B100"/>
    </sheetView>
  </sheetViews>
  <sheetFormatPr defaultColWidth="9.109375" defaultRowHeight="13.8" x14ac:dyDescent="0.25"/>
  <cols>
    <col min="1" max="1" width="6.44140625" style="47" bestFit="1" customWidth="1"/>
    <col min="2" max="2" width="50.44140625" style="86" bestFit="1" customWidth="1"/>
    <col min="3" max="3" width="27.88671875" style="47" bestFit="1" customWidth="1"/>
    <col min="4" max="4" width="8.21875" style="69" customWidth="1"/>
    <col min="5" max="16384" width="9.109375" style="65"/>
  </cols>
  <sheetData>
    <row r="1" spans="1:4" s="42" customFormat="1" ht="29.25" customHeight="1" thickTop="1" thickBot="1" x14ac:dyDescent="0.3">
      <c r="A1" s="246" t="s">
        <v>313</v>
      </c>
      <c r="B1" s="247"/>
      <c r="C1" s="248"/>
      <c r="D1" s="41"/>
    </row>
    <row r="2" spans="1:4" s="47" customFormat="1" ht="39" customHeight="1" thickTop="1" x14ac:dyDescent="0.25">
      <c r="A2" s="43" t="s">
        <v>0</v>
      </c>
      <c r="B2" s="44" t="s">
        <v>9</v>
      </c>
      <c r="C2" s="45" t="s">
        <v>234</v>
      </c>
      <c r="D2" s="46"/>
    </row>
    <row r="3" spans="1:4" s="47" customFormat="1" x14ac:dyDescent="0.25">
      <c r="A3" s="48" t="s">
        <v>30</v>
      </c>
      <c r="B3" s="49"/>
      <c r="C3" s="50"/>
      <c r="D3" s="51"/>
    </row>
    <row r="4" spans="1:4" s="47" customFormat="1" x14ac:dyDescent="0.25">
      <c r="A4" s="52" t="s">
        <v>1</v>
      </c>
      <c r="B4" s="53" t="s">
        <v>16</v>
      </c>
      <c r="C4" s="54">
        <v>252993.86</v>
      </c>
      <c r="D4" s="55" t="s">
        <v>421</v>
      </c>
    </row>
    <row r="5" spans="1:4" s="47" customFormat="1" x14ac:dyDescent="0.25">
      <c r="A5" s="52" t="s">
        <v>2</v>
      </c>
      <c r="B5" s="53" t="s">
        <v>18</v>
      </c>
      <c r="C5" s="54">
        <v>59716.34</v>
      </c>
      <c r="D5" s="56" t="s">
        <v>421</v>
      </c>
    </row>
    <row r="6" spans="1:4" s="47" customFormat="1" x14ac:dyDescent="0.25">
      <c r="A6" s="52" t="s">
        <v>3</v>
      </c>
      <c r="B6" s="53" t="s">
        <v>265</v>
      </c>
      <c r="C6" s="54">
        <v>10315.36</v>
      </c>
      <c r="D6" s="56" t="s">
        <v>421</v>
      </c>
    </row>
    <row r="7" spans="1:4" s="47" customFormat="1" ht="26.4" x14ac:dyDescent="0.25">
      <c r="A7" s="52" t="s">
        <v>4</v>
      </c>
      <c r="B7" s="53" t="s">
        <v>224</v>
      </c>
      <c r="C7" s="54">
        <v>325446.36</v>
      </c>
      <c r="D7" s="56" t="s">
        <v>421</v>
      </c>
    </row>
    <row r="8" spans="1:4" s="47" customFormat="1" x14ac:dyDescent="0.25">
      <c r="A8" s="52" t="s">
        <v>5</v>
      </c>
      <c r="B8" s="57" t="s">
        <v>17</v>
      </c>
      <c r="C8" s="58">
        <v>7336</v>
      </c>
      <c r="D8" s="56" t="s">
        <v>422</v>
      </c>
    </row>
    <row r="9" spans="1:4" s="47" customFormat="1" x14ac:dyDescent="0.25">
      <c r="A9" s="52" t="s">
        <v>6</v>
      </c>
      <c r="B9" s="57" t="s">
        <v>225</v>
      </c>
      <c r="C9" s="58">
        <v>3020.52</v>
      </c>
      <c r="D9" s="56" t="s">
        <v>422</v>
      </c>
    </row>
    <row r="10" spans="1:4" s="47" customFormat="1" x14ac:dyDescent="0.25">
      <c r="A10" s="52" t="s">
        <v>7</v>
      </c>
      <c r="B10" s="57" t="s">
        <v>226</v>
      </c>
      <c r="C10" s="58">
        <v>47538.91</v>
      </c>
      <c r="D10" s="56" t="s">
        <v>422</v>
      </c>
    </row>
    <row r="11" spans="1:4" s="47" customFormat="1" x14ac:dyDescent="0.25">
      <c r="A11" s="52" t="s">
        <v>259</v>
      </c>
      <c r="B11" s="53" t="s">
        <v>209</v>
      </c>
      <c r="C11" s="59">
        <v>47315.09</v>
      </c>
      <c r="D11" s="56" t="s">
        <v>421</v>
      </c>
    </row>
    <row r="12" spans="1:4" s="47" customFormat="1" ht="27.6" x14ac:dyDescent="0.25">
      <c r="A12" s="52" t="s">
        <v>260</v>
      </c>
      <c r="B12" s="60" t="s">
        <v>233</v>
      </c>
      <c r="C12" s="59">
        <v>22326.76</v>
      </c>
      <c r="D12" s="56" t="s">
        <v>421</v>
      </c>
    </row>
    <row r="13" spans="1:4" x14ac:dyDescent="0.25">
      <c r="A13" s="61" t="s">
        <v>42</v>
      </c>
      <c r="B13" s="62"/>
      <c r="C13" s="63"/>
      <c r="D13" s="64"/>
    </row>
    <row r="14" spans="1:4" x14ac:dyDescent="0.25">
      <c r="A14" s="66" t="s">
        <v>1</v>
      </c>
      <c r="B14" s="67" t="s">
        <v>16</v>
      </c>
      <c r="C14" s="68">
        <v>1826</v>
      </c>
      <c r="D14" s="69" t="s">
        <v>421</v>
      </c>
    </row>
    <row r="15" spans="1:4" x14ac:dyDescent="0.25">
      <c r="A15" s="66" t="s">
        <v>2</v>
      </c>
      <c r="B15" s="70" t="s">
        <v>18</v>
      </c>
      <c r="C15" s="68">
        <v>5837.5</v>
      </c>
      <c r="D15" s="69" t="s">
        <v>421</v>
      </c>
    </row>
    <row r="16" spans="1:4" x14ac:dyDescent="0.25">
      <c r="A16" s="66" t="s">
        <v>3</v>
      </c>
      <c r="B16" s="70" t="s">
        <v>27</v>
      </c>
      <c r="C16" s="68">
        <v>279</v>
      </c>
      <c r="D16" s="71" t="s">
        <v>421</v>
      </c>
    </row>
    <row r="17" spans="1:4" x14ac:dyDescent="0.25">
      <c r="A17" s="66" t="s">
        <v>4</v>
      </c>
      <c r="B17" s="70" t="s">
        <v>29</v>
      </c>
      <c r="C17" s="68">
        <v>7052.82</v>
      </c>
      <c r="D17" s="71" t="s">
        <v>421</v>
      </c>
    </row>
    <row r="18" spans="1:4" x14ac:dyDescent="0.25">
      <c r="A18" s="66" t="s">
        <v>5</v>
      </c>
      <c r="B18" s="70" t="s">
        <v>140</v>
      </c>
      <c r="C18" s="68">
        <v>20593.05</v>
      </c>
      <c r="D18" s="69" t="s">
        <v>421</v>
      </c>
    </row>
    <row r="19" spans="1:4" x14ac:dyDescent="0.25">
      <c r="A19" s="66" t="s">
        <v>6</v>
      </c>
      <c r="B19" s="72" t="s">
        <v>17</v>
      </c>
      <c r="C19" s="73">
        <v>24092</v>
      </c>
      <c r="D19" s="69" t="s">
        <v>422</v>
      </c>
    </row>
    <row r="20" spans="1:4" x14ac:dyDescent="0.25">
      <c r="A20" s="66" t="s">
        <v>7</v>
      </c>
      <c r="B20" s="72" t="s">
        <v>28</v>
      </c>
      <c r="C20" s="73">
        <v>9141.0499999999993</v>
      </c>
      <c r="D20" s="69" t="s">
        <v>422</v>
      </c>
    </row>
    <row r="21" spans="1:4" x14ac:dyDescent="0.25">
      <c r="A21" s="74" t="s">
        <v>31</v>
      </c>
      <c r="B21" s="75"/>
      <c r="C21" s="76"/>
    </row>
    <row r="22" spans="1:4" x14ac:dyDescent="0.25">
      <c r="A22" s="66" t="s">
        <v>1</v>
      </c>
      <c r="B22" s="70" t="s">
        <v>18</v>
      </c>
      <c r="C22" s="68">
        <f>2724</f>
        <v>2724</v>
      </c>
      <c r="D22" s="69" t="s">
        <v>421</v>
      </c>
    </row>
    <row r="23" spans="1:4" x14ac:dyDescent="0.25">
      <c r="A23" s="66" t="s">
        <v>2</v>
      </c>
      <c r="B23" s="70" t="s">
        <v>140</v>
      </c>
      <c r="C23" s="68">
        <v>34535.4</v>
      </c>
      <c r="D23" s="69" t="s">
        <v>421</v>
      </c>
    </row>
    <row r="24" spans="1:4" x14ac:dyDescent="0.25">
      <c r="A24" s="66" t="s">
        <v>3</v>
      </c>
      <c r="B24" s="72" t="s">
        <v>17</v>
      </c>
      <c r="C24" s="73">
        <v>84923.97</v>
      </c>
      <c r="D24" s="69" t="s">
        <v>422</v>
      </c>
    </row>
    <row r="25" spans="1:4" x14ac:dyDescent="0.25">
      <c r="A25" s="66" t="s">
        <v>4</v>
      </c>
      <c r="B25" s="72" t="s">
        <v>28</v>
      </c>
      <c r="C25" s="73">
        <v>4886</v>
      </c>
      <c r="D25" s="69" t="s">
        <v>422</v>
      </c>
    </row>
    <row r="26" spans="1:4" x14ac:dyDescent="0.25">
      <c r="A26" s="61" t="s">
        <v>41</v>
      </c>
      <c r="B26" s="62"/>
      <c r="C26" s="63"/>
    </row>
    <row r="27" spans="1:4" x14ac:dyDescent="0.25">
      <c r="A27" s="66" t="s">
        <v>1</v>
      </c>
      <c r="B27" s="67" t="s">
        <v>16</v>
      </c>
      <c r="C27" s="68">
        <v>44791.83</v>
      </c>
      <c r="D27" s="69" t="s">
        <v>421</v>
      </c>
    </row>
    <row r="28" spans="1:4" x14ac:dyDescent="0.25">
      <c r="A28" s="66" t="s">
        <v>2</v>
      </c>
      <c r="B28" s="70" t="s">
        <v>18</v>
      </c>
      <c r="C28" s="68">
        <v>5177.0200000000004</v>
      </c>
      <c r="D28" s="69" t="s">
        <v>421</v>
      </c>
    </row>
    <row r="29" spans="1:4" x14ac:dyDescent="0.25">
      <c r="A29" s="66" t="s">
        <v>3</v>
      </c>
      <c r="B29" s="70" t="s">
        <v>29</v>
      </c>
      <c r="C29" s="68">
        <v>12000</v>
      </c>
      <c r="D29" s="69" t="s">
        <v>421</v>
      </c>
    </row>
    <row r="30" spans="1:4" x14ac:dyDescent="0.25">
      <c r="A30" s="66" t="s">
        <v>4</v>
      </c>
      <c r="B30" s="70" t="s">
        <v>140</v>
      </c>
      <c r="C30" s="68">
        <v>3575</v>
      </c>
      <c r="D30" s="69" t="s">
        <v>421</v>
      </c>
    </row>
    <row r="31" spans="1:4" x14ac:dyDescent="0.25">
      <c r="A31" s="66" t="s">
        <v>5</v>
      </c>
      <c r="B31" s="72" t="s">
        <v>17</v>
      </c>
      <c r="C31" s="73">
        <v>29417</v>
      </c>
      <c r="D31" s="69" t="s">
        <v>422</v>
      </c>
    </row>
    <row r="32" spans="1:4" x14ac:dyDescent="0.25">
      <c r="A32" s="66" t="s">
        <v>6</v>
      </c>
      <c r="B32" s="72" t="s">
        <v>28</v>
      </c>
      <c r="C32" s="73">
        <v>0</v>
      </c>
      <c r="D32" s="69" t="s">
        <v>422</v>
      </c>
    </row>
    <row r="33" spans="1:4" x14ac:dyDescent="0.25">
      <c r="A33" s="61" t="s">
        <v>40</v>
      </c>
      <c r="B33" s="62"/>
      <c r="C33" s="63"/>
    </row>
    <row r="34" spans="1:4" x14ac:dyDescent="0.25">
      <c r="A34" s="66" t="s">
        <v>1</v>
      </c>
      <c r="B34" s="67" t="s">
        <v>16</v>
      </c>
      <c r="C34" s="68">
        <v>36310.239999999998</v>
      </c>
      <c r="D34" s="69" t="s">
        <v>421</v>
      </c>
    </row>
    <row r="35" spans="1:4" x14ac:dyDescent="0.25">
      <c r="A35" s="66">
        <v>2</v>
      </c>
      <c r="B35" s="67" t="s">
        <v>18</v>
      </c>
      <c r="C35" s="68">
        <v>6376.01</v>
      </c>
      <c r="D35" s="69" t="s">
        <v>421</v>
      </c>
    </row>
    <row r="36" spans="1:4" x14ac:dyDescent="0.25">
      <c r="A36" s="66">
        <v>3</v>
      </c>
      <c r="B36" s="67" t="s">
        <v>228</v>
      </c>
      <c r="C36" s="68">
        <v>120</v>
      </c>
      <c r="D36" s="69" t="s">
        <v>421</v>
      </c>
    </row>
    <row r="37" spans="1:4" x14ac:dyDescent="0.25">
      <c r="A37" s="66">
        <v>4</v>
      </c>
      <c r="B37" s="72" t="s">
        <v>17</v>
      </c>
      <c r="C37" s="73">
        <v>32298.07</v>
      </c>
      <c r="D37" s="69" t="s">
        <v>422</v>
      </c>
    </row>
    <row r="38" spans="1:4" x14ac:dyDescent="0.25">
      <c r="A38" s="66">
        <v>5</v>
      </c>
      <c r="B38" s="72" t="s">
        <v>28</v>
      </c>
      <c r="C38" s="73">
        <v>3123</v>
      </c>
      <c r="D38" s="69" t="s">
        <v>422</v>
      </c>
    </row>
    <row r="39" spans="1:4" x14ac:dyDescent="0.25">
      <c r="A39" s="61" t="s">
        <v>32</v>
      </c>
      <c r="B39" s="77"/>
      <c r="C39" s="63"/>
    </row>
    <row r="40" spans="1:4" x14ac:dyDescent="0.25">
      <c r="A40" s="66" t="s">
        <v>1</v>
      </c>
      <c r="B40" s="67" t="s">
        <v>16</v>
      </c>
      <c r="C40" s="68">
        <v>3548</v>
      </c>
      <c r="D40" s="69" t="s">
        <v>421</v>
      </c>
    </row>
    <row r="41" spans="1:4" x14ac:dyDescent="0.25">
      <c r="A41" s="66" t="s">
        <v>2</v>
      </c>
      <c r="B41" s="70" t="s">
        <v>18</v>
      </c>
      <c r="C41" s="68">
        <v>6488</v>
      </c>
      <c r="D41" s="69" t="s">
        <v>421</v>
      </c>
    </row>
    <row r="42" spans="1:4" x14ac:dyDescent="0.25">
      <c r="A42" s="66" t="s">
        <v>3</v>
      </c>
      <c r="B42" s="70" t="s">
        <v>29</v>
      </c>
      <c r="C42" s="68">
        <v>4186.62</v>
      </c>
      <c r="D42" s="69" t="s">
        <v>421</v>
      </c>
    </row>
    <row r="43" spans="1:4" x14ac:dyDescent="0.25">
      <c r="A43" s="66" t="s">
        <v>4</v>
      </c>
      <c r="B43" s="72" t="s">
        <v>17</v>
      </c>
      <c r="C43" s="73">
        <v>82064</v>
      </c>
      <c r="D43" s="69" t="s">
        <v>422</v>
      </c>
    </row>
    <row r="44" spans="1:4" x14ac:dyDescent="0.25">
      <c r="A44" s="66">
        <v>5</v>
      </c>
      <c r="B44" s="72" t="s">
        <v>28</v>
      </c>
      <c r="C44" s="73">
        <v>10748.52</v>
      </c>
      <c r="D44" s="69" t="s">
        <v>422</v>
      </c>
    </row>
    <row r="45" spans="1:4" x14ac:dyDescent="0.25">
      <c r="A45" s="66">
        <v>6</v>
      </c>
      <c r="B45" s="78" t="s">
        <v>399</v>
      </c>
      <c r="C45" s="79">
        <v>11615.42</v>
      </c>
      <c r="D45" s="69" t="s">
        <v>421</v>
      </c>
    </row>
    <row r="46" spans="1:4" x14ac:dyDescent="0.25">
      <c r="A46" s="61" t="s">
        <v>33</v>
      </c>
      <c r="B46" s="62"/>
      <c r="C46" s="63"/>
    </row>
    <row r="47" spans="1:4" x14ac:dyDescent="0.25">
      <c r="A47" s="66" t="s">
        <v>1</v>
      </c>
      <c r="B47" s="67" t="s">
        <v>16</v>
      </c>
      <c r="C47" s="68">
        <v>27981.13</v>
      </c>
      <c r="D47" s="69" t="s">
        <v>421</v>
      </c>
    </row>
    <row r="48" spans="1:4" x14ac:dyDescent="0.25">
      <c r="A48" s="66" t="s">
        <v>2</v>
      </c>
      <c r="B48" s="70" t="s">
        <v>18</v>
      </c>
      <c r="C48" s="68">
        <v>8679.9</v>
      </c>
      <c r="D48" s="69" t="s">
        <v>421</v>
      </c>
    </row>
    <row r="49" spans="1:4" x14ac:dyDescent="0.25">
      <c r="A49" s="66" t="s">
        <v>3</v>
      </c>
      <c r="B49" s="70" t="s">
        <v>27</v>
      </c>
      <c r="C49" s="68">
        <v>137</v>
      </c>
      <c r="D49" s="69" t="s">
        <v>421</v>
      </c>
    </row>
    <row r="50" spans="1:4" x14ac:dyDescent="0.25">
      <c r="A50" s="66" t="s">
        <v>4</v>
      </c>
      <c r="B50" s="70" t="s">
        <v>29</v>
      </c>
      <c r="C50" s="68">
        <v>2000</v>
      </c>
      <c r="D50" s="69" t="s">
        <v>421</v>
      </c>
    </row>
    <row r="51" spans="1:4" x14ac:dyDescent="0.25">
      <c r="A51" s="66" t="s">
        <v>5</v>
      </c>
      <c r="B51" s="72" t="s">
        <v>17</v>
      </c>
      <c r="C51" s="73">
        <v>21147.200000000001</v>
      </c>
      <c r="D51" s="69" t="s">
        <v>422</v>
      </c>
    </row>
    <row r="52" spans="1:4" x14ac:dyDescent="0.25">
      <c r="A52" s="66" t="s">
        <v>6</v>
      </c>
      <c r="B52" s="72" t="s">
        <v>28</v>
      </c>
      <c r="C52" s="73">
        <v>1763.1</v>
      </c>
      <c r="D52" s="69" t="s">
        <v>422</v>
      </c>
    </row>
    <row r="53" spans="1:4" x14ac:dyDescent="0.25">
      <c r="A53" s="61" t="s">
        <v>34</v>
      </c>
      <c r="B53" s="62"/>
      <c r="C53" s="63"/>
    </row>
    <row r="54" spans="1:4" x14ac:dyDescent="0.25">
      <c r="A54" s="66" t="s">
        <v>1</v>
      </c>
      <c r="B54" s="67" t="s">
        <v>16</v>
      </c>
      <c r="C54" s="68">
        <v>28531.360000000001</v>
      </c>
      <c r="D54" s="69" t="s">
        <v>421</v>
      </c>
    </row>
    <row r="55" spans="1:4" x14ac:dyDescent="0.25">
      <c r="A55" s="66" t="s">
        <v>2</v>
      </c>
      <c r="B55" s="70" t="s">
        <v>18</v>
      </c>
      <c r="C55" s="68">
        <v>2214</v>
      </c>
      <c r="D55" s="69" t="s">
        <v>421</v>
      </c>
    </row>
    <row r="56" spans="1:4" x14ac:dyDescent="0.25">
      <c r="A56" s="66" t="s">
        <v>3</v>
      </c>
      <c r="B56" s="70" t="s">
        <v>27</v>
      </c>
      <c r="C56" s="68">
        <v>1301</v>
      </c>
      <c r="D56" s="69" t="s">
        <v>421</v>
      </c>
    </row>
    <row r="57" spans="1:4" x14ac:dyDescent="0.25">
      <c r="A57" s="66" t="s">
        <v>4</v>
      </c>
      <c r="B57" s="70" t="s">
        <v>29</v>
      </c>
      <c r="C57" s="68">
        <v>22580</v>
      </c>
      <c r="D57" s="69" t="s">
        <v>421</v>
      </c>
    </row>
    <row r="58" spans="1:4" x14ac:dyDescent="0.25">
      <c r="A58" s="66" t="s">
        <v>5</v>
      </c>
      <c r="B58" s="72" t="s">
        <v>17</v>
      </c>
      <c r="C58" s="73">
        <v>40438.019999999997</v>
      </c>
      <c r="D58" s="69" t="s">
        <v>422</v>
      </c>
    </row>
    <row r="59" spans="1:4" x14ac:dyDescent="0.25">
      <c r="A59" s="66" t="s">
        <v>6</v>
      </c>
      <c r="B59" s="72" t="s">
        <v>28</v>
      </c>
      <c r="C59" s="73">
        <v>3251.85</v>
      </c>
      <c r="D59" s="69" t="s">
        <v>422</v>
      </c>
    </row>
    <row r="60" spans="1:4" x14ac:dyDescent="0.25">
      <c r="A60" s="61" t="s">
        <v>39</v>
      </c>
      <c r="B60" s="62"/>
      <c r="C60" s="63"/>
    </row>
    <row r="61" spans="1:4" x14ac:dyDescent="0.25">
      <c r="A61" s="66" t="s">
        <v>1</v>
      </c>
      <c r="B61" s="67" t="s">
        <v>16</v>
      </c>
      <c r="C61" s="68">
        <v>11718.99</v>
      </c>
      <c r="D61" s="69" t="s">
        <v>421</v>
      </c>
    </row>
    <row r="62" spans="1:4" x14ac:dyDescent="0.25">
      <c r="A62" s="66" t="s">
        <v>2</v>
      </c>
      <c r="B62" s="70" t="s">
        <v>18</v>
      </c>
      <c r="C62" s="68">
        <v>3686</v>
      </c>
      <c r="D62" s="69" t="s">
        <v>421</v>
      </c>
    </row>
    <row r="63" spans="1:4" x14ac:dyDescent="0.25">
      <c r="A63" s="66" t="s">
        <v>3</v>
      </c>
      <c r="B63" s="72" t="s">
        <v>17</v>
      </c>
      <c r="C63" s="73">
        <v>26867.84</v>
      </c>
      <c r="D63" s="69" t="s">
        <v>422</v>
      </c>
    </row>
    <row r="64" spans="1:4" x14ac:dyDescent="0.25">
      <c r="A64" s="66" t="s">
        <v>4</v>
      </c>
      <c r="B64" s="72" t="s">
        <v>28</v>
      </c>
      <c r="C64" s="73">
        <v>9543</v>
      </c>
      <c r="D64" s="69" t="s">
        <v>422</v>
      </c>
    </row>
    <row r="65" spans="1:4" x14ac:dyDescent="0.25">
      <c r="A65" s="61" t="s">
        <v>35</v>
      </c>
      <c r="B65" s="62"/>
      <c r="C65" s="63"/>
    </row>
    <row r="66" spans="1:4" x14ac:dyDescent="0.25">
      <c r="A66" s="66" t="s">
        <v>1</v>
      </c>
      <c r="B66" s="67" t="s">
        <v>16</v>
      </c>
      <c r="C66" s="68">
        <v>31898.16</v>
      </c>
      <c r="D66" s="69" t="s">
        <v>421</v>
      </c>
    </row>
    <row r="67" spans="1:4" x14ac:dyDescent="0.25">
      <c r="A67" s="66" t="s">
        <v>2</v>
      </c>
      <c r="B67" s="70" t="s">
        <v>18</v>
      </c>
      <c r="C67" s="68">
        <v>7486</v>
      </c>
      <c r="D67" s="69" t="s">
        <v>421</v>
      </c>
    </row>
    <row r="68" spans="1:4" x14ac:dyDescent="0.25">
      <c r="A68" s="66" t="s">
        <v>3</v>
      </c>
      <c r="B68" s="70" t="s">
        <v>27</v>
      </c>
      <c r="C68" s="68">
        <v>5584.2</v>
      </c>
      <c r="D68" s="69" t="s">
        <v>421</v>
      </c>
    </row>
    <row r="69" spans="1:4" x14ac:dyDescent="0.25">
      <c r="A69" s="61" t="s">
        <v>38</v>
      </c>
      <c r="B69" s="77"/>
      <c r="C69" s="63"/>
    </row>
    <row r="70" spans="1:4" x14ac:dyDescent="0.25">
      <c r="A70" s="66" t="s">
        <v>1</v>
      </c>
      <c r="B70" s="67" t="s">
        <v>16</v>
      </c>
      <c r="C70" s="68">
        <v>14075.27</v>
      </c>
      <c r="D70" s="69" t="s">
        <v>421</v>
      </c>
    </row>
    <row r="71" spans="1:4" x14ac:dyDescent="0.25">
      <c r="A71" s="66" t="s">
        <v>2</v>
      </c>
      <c r="B71" s="70" t="s">
        <v>18</v>
      </c>
      <c r="C71" s="68">
        <v>10816</v>
      </c>
      <c r="D71" s="69" t="s">
        <v>421</v>
      </c>
    </row>
    <row r="72" spans="1:4" x14ac:dyDescent="0.25">
      <c r="A72" s="66" t="s">
        <v>3</v>
      </c>
      <c r="B72" s="70" t="s">
        <v>400</v>
      </c>
      <c r="C72" s="68">
        <v>5412</v>
      </c>
      <c r="D72" s="69" t="s">
        <v>421</v>
      </c>
    </row>
    <row r="73" spans="1:4" x14ac:dyDescent="0.25">
      <c r="A73" s="66" t="s">
        <v>4</v>
      </c>
      <c r="B73" s="72" t="s">
        <v>17</v>
      </c>
      <c r="C73" s="73">
        <v>5438.56</v>
      </c>
      <c r="D73" s="69" t="s">
        <v>422</v>
      </c>
    </row>
    <row r="74" spans="1:4" x14ac:dyDescent="0.25">
      <c r="A74" s="61" t="s">
        <v>36</v>
      </c>
      <c r="B74" s="62"/>
      <c r="C74" s="63"/>
    </row>
    <row r="75" spans="1:4" x14ac:dyDescent="0.25">
      <c r="A75" s="66" t="s">
        <v>1</v>
      </c>
      <c r="B75" s="67" t="s">
        <v>16</v>
      </c>
      <c r="C75" s="68">
        <v>19297.52</v>
      </c>
      <c r="D75" s="69" t="s">
        <v>421</v>
      </c>
    </row>
    <row r="76" spans="1:4" x14ac:dyDescent="0.25">
      <c r="A76" s="66" t="s">
        <v>2</v>
      </c>
      <c r="B76" s="70" t="s">
        <v>18</v>
      </c>
      <c r="C76" s="68">
        <v>1800</v>
      </c>
      <c r="D76" s="69" t="s">
        <v>421</v>
      </c>
    </row>
    <row r="77" spans="1:4" x14ac:dyDescent="0.25">
      <c r="A77" s="66" t="s">
        <v>3</v>
      </c>
      <c r="B77" s="72" t="s">
        <v>17</v>
      </c>
      <c r="C77" s="73">
        <v>19761.98</v>
      </c>
      <c r="D77" s="69" t="s">
        <v>422</v>
      </c>
    </row>
    <row r="78" spans="1:4" x14ac:dyDescent="0.25">
      <c r="A78" s="66" t="s">
        <v>4</v>
      </c>
      <c r="B78" s="72" t="s">
        <v>28</v>
      </c>
      <c r="C78" s="73">
        <v>1569.99</v>
      </c>
      <c r="D78" s="69" t="s">
        <v>422</v>
      </c>
    </row>
    <row r="79" spans="1:4" x14ac:dyDescent="0.25">
      <c r="A79" s="61" t="s">
        <v>37</v>
      </c>
      <c r="B79" s="62"/>
      <c r="C79" s="63"/>
    </row>
    <row r="80" spans="1:4" x14ac:dyDescent="0.25">
      <c r="A80" s="66" t="s">
        <v>1</v>
      </c>
      <c r="B80" s="67" t="s">
        <v>16</v>
      </c>
      <c r="C80" s="68">
        <v>19605.189999999999</v>
      </c>
      <c r="D80" s="69" t="s">
        <v>421</v>
      </c>
    </row>
    <row r="81" spans="1:4" x14ac:dyDescent="0.25">
      <c r="A81" s="66" t="s">
        <v>2</v>
      </c>
      <c r="B81" s="70" t="s">
        <v>18</v>
      </c>
      <c r="C81" s="68">
        <v>2078.98</v>
      </c>
      <c r="D81" s="69" t="s">
        <v>421</v>
      </c>
    </row>
    <row r="82" spans="1:4" ht="14.4" thickBot="1" x14ac:dyDescent="0.3">
      <c r="A82" s="80" t="s">
        <v>3</v>
      </c>
      <c r="B82" s="81" t="s">
        <v>17</v>
      </c>
      <c r="C82" s="82">
        <v>22121.15</v>
      </c>
      <c r="D82" s="69" t="s">
        <v>422</v>
      </c>
    </row>
    <row r="83" spans="1:4" ht="14.4" thickTop="1" x14ac:dyDescent="0.25">
      <c r="A83" s="83" t="s">
        <v>4</v>
      </c>
      <c r="B83" s="72" t="s">
        <v>401</v>
      </c>
      <c r="C83" s="84">
        <v>19988.23</v>
      </c>
      <c r="D83" s="69" t="s">
        <v>422</v>
      </c>
    </row>
    <row r="84" spans="1:4" x14ac:dyDescent="0.25">
      <c r="A84" s="61" t="s">
        <v>229</v>
      </c>
      <c r="B84" s="62"/>
      <c r="C84" s="63"/>
    </row>
    <row r="85" spans="1:4" x14ac:dyDescent="0.25">
      <c r="A85" s="66" t="s">
        <v>1</v>
      </c>
      <c r="B85" s="67" t="s">
        <v>16</v>
      </c>
      <c r="C85" s="68">
        <v>4623.17</v>
      </c>
      <c r="D85" s="69" t="s">
        <v>421</v>
      </c>
    </row>
    <row r="86" spans="1:4" x14ac:dyDescent="0.25">
      <c r="A86" s="66" t="s">
        <v>2</v>
      </c>
      <c r="B86" s="70" t="s">
        <v>18</v>
      </c>
      <c r="C86" s="68">
        <v>6530.41</v>
      </c>
      <c r="D86" s="69" t="s">
        <v>421</v>
      </c>
    </row>
    <row r="87" spans="1:4" x14ac:dyDescent="0.25">
      <c r="A87" s="66" t="s">
        <v>3</v>
      </c>
      <c r="B87" s="70" t="s">
        <v>27</v>
      </c>
      <c r="C87" s="68">
        <v>950</v>
      </c>
      <c r="D87" s="69" t="s">
        <v>421</v>
      </c>
    </row>
    <row r="88" spans="1:4" x14ac:dyDescent="0.25">
      <c r="A88" s="66" t="s">
        <v>4</v>
      </c>
      <c r="B88" s="72" t="s">
        <v>17</v>
      </c>
      <c r="C88" s="73">
        <v>97362.99</v>
      </c>
      <c r="D88" s="69" t="s">
        <v>422</v>
      </c>
    </row>
    <row r="89" spans="1:4" x14ac:dyDescent="0.25">
      <c r="A89" s="66">
        <v>5</v>
      </c>
      <c r="B89" s="72" t="s">
        <v>401</v>
      </c>
      <c r="C89" s="73">
        <v>136306.35</v>
      </c>
      <c r="D89" s="69" t="s">
        <v>422</v>
      </c>
    </row>
    <row r="90" spans="1:4" x14ac:dyDescent="0.25">
      <c r="A90" s="61" t="s">
        <v>402</v>
      </c>
      <c r="B90" s="77"/>
      <c r="C90" s="85"/>
    </row>
    <row r="91" spans="1:4" x14ac:dyDescent="0.25">
      <c r="A91" s="66" t="s">
        <v>1</v>
      </c>
      <c r="B91" s="67" t="s">
        <v>16</v>
      </c>
      <c r="C91" s="68">
        <v>0</v>
      </c>
      <c r="D91" s="69" t="s">
        <v>421</v>
      </c>
    </row>
    <row r="92" spans="1:4" x14ac:dyDescent="0.25">
      <c r="A92" s="66" t="s">
        <v>2</v>
      </c>
      <c r="B92" s="70" t="s">
        <v>18</v>
      </c>
      <c r="C92" s="68">
        <v>0</v>
      </c>
      <c r="D92" s="69" t="s">
        <v>421</v>
      </c>
    </row>
    <row r="93" spans="1:4" x14ac:dyDescent="0.25">
      <c r="A93" s="66" t="s">
        <v>3</v>
      </c>
      <c r="B93" s="70" t="s">
        <v>27</v>
      </c>
      <c r="C93" s="68">
        <v>0</v>
      </c>
      <c r="D93" s="69" t="s">
        <v>421</v>
      </c>
    </row>
    <row r="94" spans="1:4" ht="14.4" thickBot="1" x14ac:dyDescent="0.3">
      <c r="A94" s="80" t="s">
        <v>4</v>
      </c>
      <c r="B94" s="81" t="s">
        <v>17</v>
      </c>
      <c r="C94" s="82">
        <v>6262.7</v>
      </c>
      <c r="D94" s="69" t="s">
        <v>422</v>
      </c>
    </row>
    <row r="95" spans="1:4" ht="15" thickTop="1" thickBot="1" x14ac:dyDescent="0.3">
      <c r="C95" s="87">
        <f>SUM(C4:C94)</f>
        <v>1914547.9599999997</v>
      </c>
    </row>
    <row r="96" spans="1:4" ht="15" thickTop="1" thickBot="1" x14ac:dyDescent="0.3">
      <c r="B96" s="88" t="s">
        <v>266</v>
      </c>
      <c r="C96" s="89" t="s">
        <v>267</v>
      </c>
    </row>
    <row r="97" spans="2:3" ht="14.4" thickTop="1" x14ac:dyDescent="0.25">
      <c r="B97" s="90" t="s">
        <v>419</v>
      </c>
      <c r="C97" s="91">
        <f>SUMIF($D$4:$D$94,"S",$C$4:$C$94)</f>
        <v>1164135.9599999997</v>
      </c>
    </row>
    <row r="98" spans="2:3" ht="14.4" thickBot="1" x14ac:dyDescent="0.3">
      <c r="B98" s="92" t="s">
        <v>420</v>
      </c>
      <c r="C98" s="93">
        <f>SUMIF($D$4:$D$94,"P",$C$4:$C$94)</f>
        <v>750412</v>
      </c>
    </row>
    <row r="99" spans="2:3" ht="14.4" thickTop="1" x14ac:dyDescent="0.25"/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"/>
  <sheetViews>
    <sheetView tabSelected="1" view="pageBreakPreview" topLeftCell="H1" zoomScaleNormal="100" zoomScaleSheetLayoutView="100" workbookViewId="0">
      <pane ySplit="2" topLeftCell="A18" activePane="bottomLeft" state="frozen"/>
      <selection pane="bottomLeft" activeCell="K24" sqref="K24"/>
    </sheetView>
  </sheetViews>
  <sheetFormatPr defaultColWidth="9.109375" defaultRowHeight="14.4" x14ac:dyDescent="0.3"/>
  <cols>
    <col min="1" max="1" width="4.5546875" style="1" customWidth="1"/>
    <col min="2" max="2" width="11.88671875" style="1" customWidth="1"/>
    <col min="3" max="3" width="10.88671875" style="2" bestFit="1" customWidth="1"/>
    <col min="4" max="4" width="12.6640625" style="2" bestFit="1" customWidth="1"/>
    <col min="5" max="5" width="10.5546875" style="1" bestFit="1" customWidth="1"/>
    <col min="6" max="6" width="11" style="1" customWidth="1"/>
    <col min="7" max="7" width="7" style="1" customWidth="1"/>
    <col min="8" max="8" width="10.33203125" style="1" customWidth="1"/>
    <col min="9" max="9" width="23.88671875" style="1" customWidth="1"/>
    <col min="10" max="10" width="14.44140625" style="5" bestFit="1" customWidth="1"/>
    <col min="11" max="11" width="12.5546875" style="3" customWidth="1"/>
    <col min="12" max="12" width="11.33203125" style="3" customWidth="1"/>
    <col min="13" max="13" width="11.109375" style="3" bestFit="1" customWidth="1"/>
    <col min="14" max="14" width="15.44140625" style="1" bestFit="1" customWidth="1"/>
    <col min="15" max="15" width="14.33203125" style="1" bestFit="1" customWidth="1"/>
    <col min="16" max="16" width="19.88671875" style="1" bestFit="1" customWidth="1"/>
    <col min="17" max="16384" width="9.109375" style="1"/>
  </cols>
  <sheetData>
    <row r="1" spans="1:16" x14ac:dyDescent="0.3">
      <c r="A1" s="249" t="s">
        <v>312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1"/>
    </row>
    <row r="2" spans="1:16" ht="39.6" x14ac:dyDescent="0.3">
      <c r="A2" s="16" t="s">
        <v>0</v>
      </c>
      <c r="B2" s="16" t="s">
        <v>19</v>
      </c>
      <c r="C2" s="16" t="s">
        <v>25</v>
      </c>
      <c r="D2" s="16" t="s">
        <v>24</v>
      </c>
      <c r="E2" s="16" t="s">
        <v>20</v>
      </c>
      <c r="F2" s="16" t="s">
        <v>164</v>
      </c>
      <c r="G2" s="16" t="s">
        <v>23</v>
      </c>
      <c r="H2" s="16" t="s">
        <v>21</v>
      </c>
      <c r="I2" s="17" t="s">
        <v>22</v>
      </c>
      <c r="J2" s="18" t="s">
        <v>241</v>
      </c>
      <c r="K2" s="19" t="s">
        <v>307</v>
      </c>
      <c r="L2" s="19" t="s">
        <v>306</v>
      </c>
      <c r="M2" s="19" t="s">
        <v>308</v>
      </c>
      <c r="N2" s="19" t="s">
        <v>242</v>
      </c>
      <c r="O2" s="19" t="s">
        <v>243</v>
      </c>
      <c r="P2" s="19" t="s">
        <v>291</v>
      </c>
    </row>
    <row r="3" spans="1:16" ht="27.6" x14ac:dyDescent="0.3">
      <c r="A3" s="20">
        <v>1</v>
      </c>
      <c r="B3" s="20" t="s">
        <v>95</v>
      </c>
      <c r="C3" s="21" t="s">
        <v>111</v>
      </c>
      <c r="D3" s="21" t="s">
        <v>119</v>
      </c>
      <c r="E3" s="20" t="s">
        <v>161</v>
      </c>
      <c r="F3" s="20">
        <v>6842</v>
      </c>
      <c r="G3" s="20">
        <v>6</v>
      </c>
      <c r="H3" s="20">
        <v>1988</v>
      </c>
      <c r="I3" s="22" t="s">
        <v>165</v>
      </c>
      <c r="J3" s="23" t="s">
        <v>26</v>
      </c>
      <c r="K3" s="24" t="s">
        <v>423</v>
      </c>
      <c r="L3" s="24" t="s">
        <v>26</v>
      </c>
      <c r="M3" s="24" t="str">
        <f t="shared" ref="M3:M16" si="0">K3</f>
        <v>08.02.2021 07.02.2023</v>
      </c>
      <c r="N3" s="25" t="s">
        <v>289</v>
      </c>
      <c r="O3" s="25" t="s">
        <v>289</v>
      </c>
      <c r="P3" s="25" t="s">
        <v>293</v>
      </c>
    </row>
    <row r="4" spans="1:16" ht="27.6" x14ac:dyDescent="0.3">
      <c r="A4" s="20">
        <f>1+A3</f>
        <v>2</v>
      </c>
      <c r="B4" s="20" t="s">
        <v>96</v>
      </c>
      <c r="C4" s="21" t="s">
        <v>112</v>
      </c>
      <c r="D4" s="21" t="s">
        <v>120</v>
      </c>
      <c r="E4" s="20" t="s">
        <v>161</v>
      </c>
      <c r="F4" s="20">
        <v>3782</v>
      </c>
      <c r="G4" s="20">
        <v>9</v>
      </c>
      <c r="H4" s="20">
        <v>1979</v>
      </c>
      <c r="I4" s="22" t="s">
        <v>166</v>
      </c>
      <c r="J4" s="23" t="s">
        <v>290</v>
      </c>
      <c r="K4" s="24" t="s">
        <v>424</v>
      </c>
      <c r="L4" s="24" t="s">
        <v>290</v>
      </c>
      <c r="M4" s="24" t="str">
        <f t="shared" si="0"/>
        <v>18.03.2021 17.03.2023</v>
      </c>
      <c r="N4" s="25" t="s">
        <v>289</v>
      </c>
      <c r="O4" s="25" t="s">
        <v>289</v>
      </c>
      <c r="P4" s="25" t="s">
        <v>296</v>
      </c>
    </row>
    <row r="5" spans="1:16" ht="27.6" x14ac:dyDescent="0.3">
      <c r="A5" s="20">
        <f t="shared" ref="A5:A26" si="1">1+A4</f>
        <v>3</v>
      </c>
      <c r="B5" s="20" t="s">
        <v>97</v>
      </c>
      <c r="C5" s="21" t="s">
        <v>111</v>
      </c>
      <c r="D5" s="21" t="s">
        <v>121</v>
      </c>
      <c r="E5" s="20" t="s">
        <v>161</v>
      </c>
      <c r="F5" s="20">
        <v>6842</v>
      </c>
      <c r="G5" s="20">
        <v>6</v>
      </c>
      <c r="H5" s="20">
        <v>1992</v>
      </c>
      <c r="I5" s="22" t="s">
        <v>169</v>
      </c>
      <c r="J5" s="23" t="s">
        <v>290</v>
      </c>
      <c r="K5" s="24" t="s">
        <v>425</v>
      </c>
      <c r="L5" s="24" t="s">
        <v>290</v>
      </c>
      <c r="M5" s="24" t="str">
        <f t="shared" si="0"/>
        <v>01.01.2021 31.12.2022</v>
      </c>
      <c r="N5" s="25" t="s">
        <v>289</v>
      </c>
      <c r="O5" s="25" t="s">
        <v>289</v>
      </c>
      <c r="P5" s="25" t="s">
        <v>297</v>
      </c>
    </row>
    <row r="6" spans="1:16" ht="27.6" x14ac:dyDescent="0.3">
      <c r="A6" s="20">
        <f t="shared" si="1"/>
        <v>4</v>
      </c>
      <c r="B6" s="20" t="s">
        <v>98</v>
      </c>
      <c r="C6" s="21" t="s">
        <v>113</v>
      </c>
      <c r="D6" s="21" t="s">
        <v>178</v>
      </c>
      <c r="E6" s="20" t="s">
        <v>161</v>
      </c>
      <c r="F6" s="20">
        <v>5861</v>
      </c>
      <c r="G6" s="20">
        <v>8</v>
      </c>
      <c r="H6" s="20">
        <v>1987</v>
      </c>
      <c r="I6" s="22" t="s">
        <v>170</v>
      </c>
      <c r="J6" s="23" t="s">
        <v>290</v>
      </c>
      <c r="K6" s="24" t="s">
        <v>426</v>
      </c>
      <c r="L6" s="24" t="s">
        <v>290</v>
      </c>
      <c r="M6" s="24" t="str">
        <f t="shared" si="0"/>
        <v>18.06.2021 17.06.2023</v>
      </c>
      <c r="N6" s="25" t="s">
        <v>289</v>
      </c>
      <c r="O6" s="25" t="s">
        <v>289</v>
      </c>
      <c r="P6" s="25" t="s">
        <v>298</v>
      </c>
    </row>
    <row r="7" spans="1:16" ht="27.6" x14ac:dyDescent="0.3">
      <c r="A7" s="20">
        <f t="shared" si="1"/>
        <v>5</v>
      </c>
      <c r="B7" s="20" t="s">
        <v>99</v>
      </c>
      <c r="C7" s="21" t="s">
        <v>114</v>
      </c>
      <c r="D7" s="21" t="s">
        <v>369</v>
      </c>
      <c r="E7" s="20" t="s">
        <v>161</v>
      </c>
      <c r="F7" s="20">
        <v>2402</v>
      </c>
      <c r="G7" s="20">
        <v>9</v>
      </c>
      <c r="H7" s="20">
        <v>2003</v>
      </c>
      <c r="I7" s="22" t="s">
        <v>171</v>
      </c>
      <c r="J7" s="23" t="s">
        <v>290</v>
      </c>
      <c r="K7" s="24" t="s">
        <v>427</v>
      </c>
      <c r="L7" s="24" t="s">
        <v>290</v>
      </c>
      <c r="M7" s="24" t="str">
        <f t="shared" si="0"/>
        <v>17.06.2021 16.06.2023</v>
      </c>
      <c r="N7" s="25" t="s">
        <v>289</v>
      </c>
      <c r="O7" s="25" t="s">
        <v>289</v>
      </c>
      <c r="P7" s="25" t="s">
        <v>299</v>
      </c>
    </row>
    <row r="8" spans="1:16" ht="27.6" x14ac:dyDescent="0.3">
      <c r="A8" s="20">
        <f t="shared" si="1"/>
        <v>6</v>
      </c>
      <c r="B8" s="26" t="s">
        <v>100</v>
      </c>
      <c r="C8" s="27" t="s">
        <v>112</v>
      </c>
      <c r="D8" s="27" t="s">
        <v>370</v>
      </c>
      <c r="E8" s="26" t="s">
        <v>161</v>
      </c>
      <c r="F8" s="26">
        <v>2148</v>
      </c>
      <c r="G8" s="26">
        <v>9</v>
      </c>
      <c r="H8" s="26">
        <v>2006</v>
      </c>
      <c r="I8" s="28" t="s">
        <v>368</v>
      </c>
      <c r="J8" s="29" t="s">
        <v>290</v>
      </c>
      <c r="K8" s="30" t="s">
        <v>428</v>
      </c>
      <c r="L8" s="30" t="s">
        <v>290</v>
      </c>
      <c r="M8" s="30" t="str">
        <f t="shared" si="0"/>
        <v>29.08.2021 28.08.2023</v>
      </c>
      <c r="N8" s="31" t="s">
        <v>289</v>
      </c>
      <c r="O8" s="31" t="s">
        <v>289</v>
      </c>
      <c r="P8" s="31" t="s">
        <v>298</v>
      </c>
    </row>
    <row r="9" spans="1:16" ht="27.6" x14ac:dyDescent="0.3">
      <c r="A9" s="20">
        <f t="shared" si="1"/>
        <v>7</v>
      </c>
      <c r="B9" s="32" t="s">
        <v>101</v>
      </c>
      <c r="C9" s="33" t="s">
        <v>115</v>
      </c>
      <c r="D9" s="33" t="s">
        <v>122</v>
      </c>
      <c r="E9" s="32" t="s">
        <v>161</v>
      </c>
      <c r="F9" s="32">
        <v>1870</v>
      </c>
      <c r="G9" s="32">
        <v>9</v>
      </c>
      <c r="H9" s="32">
        <v>2006</v>
      </c>
      <c r="I9" s="34" t="s">
        <v>168</v>
      </c>
      <c r="J9" s="35" t="s">
        <v>290</v>
      </c>
      <c r="K9" s="36" t="s">
        <v>429</v>
      </c>
      <c r="L9" s="36" t="s">
        <v>290</v>
      </c>
      <c r="M9" s="36" t="str">
        <f t="shared" si="0"/>
        <v>16.05.2021 15.05.2023</v>
      </c>
      <c r="N9" s="37" t="s">
        <v>289</v>
      </c>
      <c r="O9" s="37" t="s">
        <v>289</v>
      </c>
      <c r="P9" s="37" t="s">
        <v>293</v>
      </c>
    </row>
    <row r="10" spans="1:16" ht="27.6" x14ac:dyDescent="0.3">
      <c r="A10" s="20">
        <f t="shared" si="1"/>
        <v>8</v>
      </c>
      <c r="B10" s="32" t="s">
        <v>102</v>
      </c>
      <c r="C10" s="33" t="s">
        <v>114</v>
      </c>
      <c r="D10" s="33" t="s">
        <v>371</v>
      </c>
      <c r="E10" s="32" t="s">
        <v>161</v>
      </c>
      <c r="F10" s="32">
        <v>2198</v>
      </c>
      <c r="G10" s="32">
        <v>9</v>
      </c>
      <c r="H10" s="32">
        <v>2006</v>
      </c>
      <c r="I10" s="34" t="s">
        <v>167</v>
      </c>
      <c r="J10" s="35" t="s">
        <v>290</v>
      </c>
      <c r="K10" s="36" t="s">
        <v>430</v>
      </c>
      <c r="L10" s="36" t="s">
        <v>290</v>
      </c>
      <c r="M10" s="36" t="str">
        <f t="shared" si="0"/>
        <v>28.09.2021 27.09.2023</v>
      </c>
      <c r="N10" s="37" t="s">
        <v>289</v>
      </c>
      <c r="O10" s="37" t="s">
        <v>289</v>
      </c>
      <c r="P10" s="37" t="s">
        <v>300</v>
      </c>
    </row>
    <row r="11" spans="1:16" ht="27.6" x14ac:dyDescent="0.3">
      <c r="A11" s="20">
        <f t="shared" si="1"/>
        <v>9</v>
      </c>
      <c r="B11" s="32" t="s">
        <v>103</v>
      </c>
      <c r="C11" s="33" t="s">
        <v>116</v>
      </c>
      <c r="D11" s="33" t="s">
        <v>124</v>
      </c>
      <c r="E11" s="32" t="s">
        <v>161</v>
      </c>
      <c r="F11" s="32">
        <v>1870</v>
      </c>
      <c r="G11" s="32">
        <v>9</v>
      </c>
      <c r="H11" s="32">
        <v>2003</v>
      </c>
      <c r="I11" s="34" t="s">
        <v>172</v>
      </c>
      <c r="J11" s="35" t="s">
        <v>290</v>
      </c>
      <c r="K11" s="36" t="s">
        <v>431</v>
      </c>
      <c r="L11" s="36" t="s">
        <v>290</v>
      </c>
      <c r="M11" s="36" t="str">
        <f t="shared" si="0"/>
        <v>04.05.2021 03.05.2023</v>
      </c>
      <c r="N11" s="37" t="s">
        <v>289</v>
      </c>
      <c r="O11" s="37" t="s">
        <v>289</v>
      </c>
      <c r="P11" s="37" t="s">
        <v>296</v>
      </c>
    </row>
    <row r="12" spans="1:16" ht="27.6" x14ac:dyDescent="0.3">
      <c r="A12" s="20">
        <f t="shared" si="1"/>
        <v>10</v>
      </c>
      <c r="B12" s="32" t="s">
        <v>104</v>
      </c>
      <c r="C12" s="33" t="s">
        <v>115</v>
      </c>
      <c r="D12" s="33" t="s">
        <v>125</v>
      </c>
      <c r="E12" s="32" t="s">
        <v>161</v>
      </c>
      <c r="F12" s="32">
        <v>1870</v>
      </c>
      <c r="G12" s="32">
        <v>9</v>
      </c>
      <c r="H12" s="32">
        <v>2006</v>
      </c>
      <c r="I12" s="34" t="s">
        <v>173</v>
      </c>
      <c r="J12" s="35" t="s">
        <v>290</v>
      </c>
      <c r="K12" s="36" t="s">
        <v>427</v>
      </c>
      <c r="L12" s="36" t="s">
        <v>290</v>
      </c>
      <c r="M12" s="36" t="str">
        <f t="shared" si="0"/>
        <v>17.06.2021 16.06.2023</v>
      </c>
      <c r="N12" s="37" t="s">
        <v>289</v>
      </c>
      <c r="O12" s="37" t="s">
        <v>289</v>
      </c>
      <c r="P12" s="37" t="s">
        <v>301</v>
      </c>
    </row>
    <row r="13" spans="1:16" ht="27.6" x14ac:dyDescent="0.3">
      <c r="A13" s="20">
        <f t="shared" si="1"/>
        <v>11</v>
      </c>
      <c r="B13" s="32" t="s">
        <v>105</v>
      </c>
      <c r="C13" s="33" t="s">
        <v>110</v>
      </c>
      <c r="D13" s="33" t="s">
        <v>126</v>
      </c>
      <c r="E13" s="32" t="s">
        <v>161</v>
      </c>
      <c r="F13" s="32">
        <v>2417</v>
      </c>
      <c r="G13" s="32">
        <v>8</v>
      </c>
      <c r="H13" s="32">
        <v>1997</v>
      </c>
      <c r="I13" s="34" t="s">
        <v>174</v>
      </c>
      <c r="J13" s="35" t="s">
        <v>290</v>
      </c>
      <c r="K13" s="36" t="s">
        <v>432</v>
      </c>
      <c r="L13" s="36" t="s">
        <v>290</v>
      </c>
      <c r="M13" s="36" t="str">
        <f t="shared" si="0"/>
        <v>07.11.2021 06.11.2023</v>
      </c>
      <c r="N13" s="37" t="s">
        <v>289</v>
      </c>
      <c r="O13" s="37" t="s">
        <v>289</v>
      </c>
      <c r="P13" s="37" t="s">
        <v>302</v>
      </c>
    </row>
    <row r="14" spans="1:16" ht="27.6" x14ac:dyDescent="0.3">
      <c r="A14" s="20">
        <f t="shared" si="1"/>
        <v>12</v>
      </c>
      <c r="B14" s="32" t="s">
        <v>106</v>
      </c>
      <c r="C14" s="33" t="s">
        <v>117</v>
      </c>
      <c r="D14" s="33" t="s">
        <v>127</v>
      </c>
      <c r="E14" s="32" t="s">
        <v>161</v>
      </c>
      <c r="F14" s="32">
        <v>2198</v>
      </c>
      <c r="G14" s="32">
        <v>9</v>
      </c>
      <c r="H14" s="32">
        <v>2012</v>
      </c>
      <c r="I14" s="34" t="s">
        <v>175</v>
      </c>
      <c r="J14" s="35" t="s">
        <v>290</v>
      </c>
      <c r="K14" s="36" t="s">
        <v>433</v>
      </c>
      <c r="L14" s="36" t="s">
        <v>290</v>
      </c>
      <c r="M14" s="36" t="str">
        <f t="shared" si="0"/>
        <v>12.07.2021 11.07.2023</v>
      </c>
      <c r="N14" s="37" t="s">
        <v>289</v>
      </c>
      <c r="O14" s="37" t="s">
        <v>289</v>
      </c>
      <c r="P14" s="37" t="s">
        <v>303</v>
      </c>
    </row>
    <row r="15" spans="1:16" ht="27.6" x14ac:dyDescent="0.3">
      <c r="A15" s="20">
        <f t="shared" si="1"/>
        <v>13</v>
      </c>
      <c r="B15" s="32" t="s">
        <v>107</v>
      </c>
      <c r="C15" s="33" t="s">
        <v>115</v>
      </c>
      <c r="D15" s="33" t="s">
        <v>128</v>
      </c>
      <c r="E15" s="32" t="s">
        <v>161</v>
      </c>
      <c r="F15" s="32">
        <v>1995</v>
      </c>
      <c r="G15" s="32">
        <v>9</v>
      </c>
      <c r="H15" s="32">
        <v>2008</v>
      </c>
      <c r="I15" s="34" t="s">
        <v>176</v>
      </c>
      <c r="J15" s="35" t="s">
        <v>290</v>
      </c>
      <c r="K15" s="36" t="s">
        <v>434</v>
      </c>
      <c r="L15" s="36" t="s">
        <v>290</v>
      </c>
      <c r="M15" s="36" t="str">
        <f t="shared" si="0"/>
        <v>13.12.2021 12.12.2023</v>
      </c>
      <c r="N15" s="37" t="s">
        <v>289</v>
      </c>
      <c r="O15" s="37" t="s">
        <v>289</v>
      </c>
      <c r="P15" s="37" t="s">
        <v>304</v>
      </c>
    </row>
    <row r="16" spans="1:16" ht="27.6" x14ac:dyDescent="0.3">
      <c r="A16" s="20">
        <f t="shared" si="1"/>
        <v>14</v>
      </c>
      <c r="B16" s="32" t="s">
        <v>108</v>
      </c>
      <c r="C16" s="33" t="s">
        <v>118</v>
      </c>
      <c r="D16" s="33" t="s">
        <v>123</v>
      </c>
      <c r="E16" s="32" t="s">
        <v>161</v>
      </c>
      <c r="F16" s="32">
        <v>2198</v>
      </c>
      <c r="G16" s="32">
        <v>9</v>
      </c>
      <c r="H16" s="32">
        <v>2014</v>
      </c>
      <c r="I16" s="34" t="s">
        <v>179</v>
      </c>
      <c r="J16" s="35" t="s">
        <v>290</v>
      </c>
      <c r="K16" s="36" t="s">
        <v>435</v>
      </c>
      <c r="L16" s="36" t="s">
        <v>290</v>
      </c>
      <c r="M16" s="36" t="str">
        <f t="shared" si="0"/>
        <v>19.06.2021  18.06.2023</v>
      </c>
      <c r="N16" s="37" t="s">
        <v>289</v>
      </c>
      <c r="O16" s="37" t="s">
        <v>289</v>
      </c>
      <c r="P16" s="37" t="s">
        <v>305</v>
      </c>
    </row>
    <row r="17" spans="1:16" ht="27.6" x14ac:dyDescent="0.3">
      <c r="A17" s="20">
        <f t="shared" si="1"/>
        <v>15</v>
      </c>
      <c r="B17" s="32" t="s">
        <v>159</v>
      </c>
      <c r="C17" s="33" t="s">
        <v>186</v>
      </c>
      <c r="D17" s="33" t="s">
        <v>187</v>
      </c>
      <c r="E17" s="32" t="s">
        <v>162</v>
      </c>
      <c r="F17" s="32" t="s">
        <v>26</v>
      </c>
      <c r="G17" s="32" t="s">
        <v>26</v>
      </c>
      <c r="H17" s="32">
        <v>2018</v>
      </c>
      <c r="I17" s="34" t="s">
        <v>188</v>
      </c>
      <c r="J17" s="35" t="s">
        <v>290</v>
      </c>
      <c r="K17" s="36" t="s">
        <v>436</v>
      </c>
      <c r="L17" s="36" t="s">
        <v>290</v>
      </c>
      <c r="M17" s="36" t="s">
        <v>26</v>
      </c>
      <c r="N17" s="37" t="s">
        <v>289</v>
      </c>
      <c r="O17" s="37" t="s">
        <v>289</v>
      </c>
      <c r="P17" s="37" t="s">
        <v>293</v>
      </c>
    </row>
    <row r="18" spans="1:16" ht="27.6" x14ac:dyDescent="0.3">
      <c r="A18" s="20">
        <f t="shared" si="1"/>
        <v>16</v>
      </c>
      <c r="B18" s="32" t="s">
        <v>180</v>
      </c>
      <c r="C18" s="33" t="s">
        <v>116</v>
      </c>
      <c r="D18" s="33" t="s">
        <v>181</v>
      </c>
      <c r="E18" s="32" t="s">
        <v>160</v>
      </c>
      <c r="F18" s="32">
        <v>2463</v>
      </c>
      <c r="G18" s="32">
        <v>6</v>
      </c>
      <c r="H18" s="32">
        <v>2006</v>
      </c>
      <c r="I18" s="34" t="s">
        <v>182</v>
      </c>
      <c r="J18" s="35">
        <v>18000</v>
      </c>
      <c r="K18" s="36" t="s">
        <v>437</v>
      </c>
      <c r="L18" s="36" t="str">
        <f>K18</f>
        <v>07.06.2021   06.06.2023</v>
      </c>
      <c r="M18" s="36" t="str">
        <f>K18</f>
        <v>07.06.2021   06.06.2023</v>
      </c>
      <c r="N18" s="37" t="s">
        <v>289</v>
      </c>
      <c r="O18" s="37" t="s">
        <v>289</v>
      </c>
      <c r="P18" s="37" t="s">
        <v>309</v>
      </c>
    </row>
    <row r="19" spans="1:16" ht="27.6" x14ac:dyDescent="0.3">
      <c r="A19" s="20">
        <f t="shared" si="1"/>
        <v>17</v>
      </c>
      <c r="B19" s="32" t="s">
        <v>183</v>
      </c>
      <c r="C19" s="33" t="s">
        <v>112</v>
      </c>
      <c r="D19" s="33" t="s">
        <v>184</v>
      </c>
      <c r="E19" s="32" t="s">
        <v>161</v>
      </c>
      <c r="F19" s="32">
        <v>6374</v>
      </c>
      <c r="G19" s="32">
        <v>6</v>
      </c>
      <c r="H19" s="32">
        <v>2010</v>
      </c>
      <c r="I19" s="34" t="s">
        <v>185</v>
      </c>
      <c r="J19" s="35" t="s">
        <v>26</v>
      </c>
      <c r="K19" s="36" t="s">
        <v>437</v>
      </c>
      <c r="L19" s="36" t="s">
        <v>26</v>
      </c>
      <c r="M19" s="36" t="str">
        <f>K19</f>
        <v>07.06.2021   06.06.2023</v>
      </c>
      <c r="N19" s="37" t="s">
        <v>289</v>
      </c>
      <c r="O19" s="37" t="s">
        <v>289</v>
      </c>
      <c r="P19" s="37" t="s">
        <v>299</v>
      </c>
    </row>
    <row r="20" spans="1:16" ht="27.6" x14ac:dyDescent="0.3">
      <c r="A20" s="20">
        <f t="shared" si="1"/>
        <v>18</v>
      </c>
      <c r="B20" s="32" t="s">
        <v>189</v>
      </c>
      <c r="C20" s="33" t="s">
        <v>190</v>
      </c>
      <c r="D20" s="33" t="s">
        <v>191</v>
      </c>
      <c r="E20" s="32" t="s">
        <v>162</v>
      </c>
      <c r="F20" s="32" t="s">
        <v>26</v>
      </c>
      <c r="G20" s="32" t="s">
        <v>26</v>
      </c>
      <c r="H20" s="32">
        <v>2019</v>
      </c>
      <c r="I20" s="34" t="s">
        <v>192</v>
      </c>
      <c r="J20" s="35" t="s">
        <v>26</v>
      </c>
      <c r="K20" s="36" t="s">
        <v>438</v>
      </c>
      <c r="L20" s="36" t="s">
        <v>26</v>
      </c>
      <c r="M20" s="36" t="s">
        <v>26</v>
      </c>
      <c r="N20" s="37" t="s">
        <v>289</v>
      </c>
      <c r="O20" s="37" t="s">
        <v>289</v>
      </c>
      <c r="P20" s="37" t="s">
        <v>301</v>
      </c>
    </row>
    <row r="21" spans="1:16" ht="27.6" x14ac:dyDescent="0.3">
      <c r="A21" s="20">
        <f t="shared" si="1"/>
        <v>19</v>
      </c>
      <c r="B21" s="32" t="s">
        <v>374</v>
      </c>
      <c r="C21" s="33" t="s">
        <v>117</v>
      </c>
      <c r="D21" s="33" t="s">
        <v>127</v>
      </c>
      <c r="E21" s="32" t="s">
        <v>161</v>
      </c>
      <c r="F21" s="32"/>
      <c r="G21" s="32"/>
      <c r="H21" s="32">
        <v>2009</v>
      </c>
      <c r="I21" s="34" t="s">
        <v>375</v>
      </c>
      <c r="J21" s="35" t="s">
        <v>26</v>
      </c>
      <c r="K21" s="36" t="s">
        <v>439</v>
      </c>
      <c r="L21" s="36" t="s">
        <v>26</v>
      </c>
      <c r="M21" s="36" t="str">
        <f>K21</f>
        <v>02.06.2021 01.06.2023</v>
      </c>
      <c r="N21" s="37" t="s">
        <v>289</v>
      </c>
      <c r="O21" s="37" t="s">
        <v>289</v>
      </c>
      <c r="P21" s="37" t="s">
        <v>294</v>
      </c>
    </row>
    <row r="22" spans="1:16" ht="27.6" x14ac:dyDescent="0.3">
      <c r="A22" s="20">
        <f t="shared" si="1"/>
        <v>20</v>
      </c>
      <c r="B22" s="32" t="s">
        <v>376</v>
      </c>
      <c r="C22" s="33" t="s">
        <v>377</v>
      </c>
      <c r="D22" s="33" t="s">
        <v>378</v>
      </c>
      <c r="E22" s="32" t="s">
        <v>161</v>
      </c>
      <c r="F22" s="32"/>
      <c r="G22" s="32"/>
      <c r="H22" s="32">
        <v>2009</v>
      </c>
      <c r="I22" s="34" t="s">
        <v>379</v>
      </c>
      <c r="J22" s="35" t="s">
        <v>26</v>
      </c>
      <c r="K22" s="36" t="s">
        <v>439</v>
      </c>
      <c r="L22" s="36" t="s">
        <v>26</v>
      </c>
      <c r="M22" s="36" t="str">
        <f>K22</f>
        <v>02.06.2021 01.06.2023</v>
      </c>
      <c r="N22" s="37" t="s">
        <v>289</v>
      </c>
      <c r="O22" s="37" t="s">
        <v>289</v>
      </c>
      <c r="P22" s="37" t="s">
        <v>295</v>
      </c>
    </row>
    <row r="23" spans="1:16" ht="27.6" x14ac:dyDescent="0.3">
      <c r="A23" s="20">
        <f t="shared" si="1"/>
        <v>21</v>
      </c>
      <c r="B23" s="32" t="s">
        <v>380</v>
      </c>
      <c r="C23" s="33" t="s">
        <v>381</v>
      </c>
      <c r="D23" s="33" t="s">
        <v>382</v>
      </c>
      <c r="E23" s="32" t="s">
        <v>161</v>
      </c>
      <c r="F23" s="32">
        <v>2999</v>
      </c>
      <c r="G23" s="32"/>
      <c r="H23" s="32">
        <v>2009</v>
      </c>
      <c r="I23" s="34" t="s">
        <v>383</v>
      </c>
      <c r="J23" s="35" t="s">
        <v>26</v>
      </c>
      <c r="K23" s="36" t="s">
        <v>440</v>
      </c>
      <c r="L23" s="36" t="s">
        <v>26</v>
      </c>
      <c r="M23" s="36" t="str">
        <f>K23</f>
        <v>01.07.2021 30.06.2023</v>
      </c>
      <c r="N23" s="37" t="s">
        <v>289</v>
      </c>
      <c r="O23" s="37" t="s">
        <v>289</v>
      </c>
      <c r="P23" s="37" t="s">
        <v>292</v>
      </c>
    </row>
    <row r="24" spans="1:16" ht="27.6" x14ac:dyDescent="0.3">
      <c r="A24" s="20">
        <f t="shared" si="1"/>
        <v>22</v>
      </c>
      <c r="B24" s="32" t="s">
        <v>414</v>
      </c>
      <c r="C24" s="33" t="s">
        <v>415</v>
      </c>
      <c r="D24" s="33" t="s">
        <v>416</v>
      </c>
      <c r="E24" s="32" t="s">
        <v>162</v>
      </c>
      <c r="F24" s="32">
        <v>600</v>
      </c>
      <c r="G24" s="32"/>
      <c r="H24" s="32">
        <v>2020</v>
      </c>
      <c r="I24" s="34" t="s">
        <v>417</v>
      </c>
      <c r="J24" s="35" t="s">
        <v>26</v>
      </c>
      <c r="K24" s="36" t="s">
        <v>441</v>
      </c>
      <c r="L24" s="36" t="s">
        <v>26</v>
      </c>
      <c r="M24" s="36" t="s">
        <v>26</v>
      </c>
      <c r="N24" s="37" t="s">
        <v>289</v>
      </c>
      <c r="O24" s="37" t="s">
        <v>289</v>
      </c>
      <c r="P24" s="37" t="s">
        <v>309</v>
      </c>
    </row>
    <row r="25" spans="1:16" ht="96.6" x14ac:dyDescent="0.3">
      <c r="A25" s="20">
        <f t="shared" si="1"/>
        <v>23</v>
      </c>
      <c r="B25" s="32" t="s">
        <v>158</v>
      </c>
      <c r="C25" s="33" t="s">
        <v>115</v>
      </c>
      <c r="D25" s="33" t="s">
        <v>128</v>
      </c>
      <c r="E25" s="32" t="s">
        <v>160</v>
      </c>
      <c r="F25" s="32">
        <v>1598</v>
      </c>
      <c r="G25" s="32">
        <v>9</v>
      </c>
      <c r="H25" s="32">
        <v>2016</v>
      </c>
      <c r="I25" s="34" t="s">
        <v>177</v>
      </c>
      <c r="J25" s="35">
        <v>80000</v>
      </c>
      <c r="K25" s="36" t="s">
        <v>442</v>
      </c>
      <c r="L25" s="36" t="str">
        <f>K25</f>
        <v>12.12.2021 11.12.2023</v>
      </c>
      <c r="M25" s="36" t="str">
        <f>K25</f>
        <v>12.12.2021 11.12.2023</v>
      </c>
      <c r="N25" s="37" t="s">
        <v>289</v>
      </c>
      <c r="O25" s="37" t="s">
        <v>310</v>
      </c>
      <c r="P25" s="37" t="s">
        <v>287</v>
      </c>
    </row>
    <row r="26" spans="1:16" ht="39.6" x14ac:dyDescent="0.3">
      <c r="A26" s="20">
        <f t="shared" si="1"/>
        <v>24</v>
      </c>
      <c r="B26" s="20" t="s">
        <v>94</v>
      </c>
      <c r="C26" s="38" t="s">
        <v>109</v>
      </c>
      <c r="D26" s="38" t="s">
        <v>311</v>
      </c>
      <c r="E26" s="20" t="s">
        <v>160</v>
      </c>
      <c r="F26" s="20">
        <v>1896</v>
      </c>
      <c r="G26" s="20">
        <v>9</v>
      </c>
      <c r="H26" s="20">
        <v>2008</v>
      </c>
      <c r="I26" s="22" t="s">
        <v>163</v>
      </c>
      <c r="J26" s="23" t="s">
        <v>26</v>
      </c>
      <c r="K26" s="39" t="s">
        <v>443</v>
      </c>
      <c r="L26" s="39" t="str">
        <f>K26</f>
        <v>26.08.2021 25.08.2023</v>
      </c>
      <c r="M26" s="39" t="str">
        <f>K26</f>
        <v>26.08.2021 25.08.2023</v>
      </c>
      <c r="N26" s="40" t="s">
        <v>289</v>
      </c>
      <c r="O26" s="40" t="s">
        <v>289</v>
      </c>
      <c r="P26" s="40" t="s">
        <v>384</v>
      </c>
    </row>
  </sheetData>
  <mergeCells count="1">
    <mergeCell ref="A1:P1"/>
  </mergeCells>
  <phoneticPr fontId="3" type="noConversion"/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topLeftCell="A16" workbookViewId="0">
      <selection activeCell="E11" sqref="E11"/>
    </sheetView>
  </sheetViews>
  <sheetFormatPr defaultColWidth="45.6640625" defaultRowHeight="14.4" x14ac:dyDescent="0.3"/>
  <cols>
    <col min="1" max="1" width="36.88671875" style="8" bestFit="1" customWidth="1"/>
    <col min="2" max="2" width="10.6640625" style="8" bestFit="1" customWidth="1"/>
    <col min="3" max="3" width="11.88671875" style="8" bestFit="1" customWidth="1"/>
    <col min="4" max="4" width="13.44140625" style="8" bestFit="1" customWidth="1"/>
  </cols>
  <sheetData>
    <row r="1" spans="1:5" x14ac:dyDescent="0.3">
      <c r="A1" s="253" t="s">
        <v>269</v>
      </c>
      <c r="B1" s="254"/>
      <c r="C1" s="254"/>
      <c r="D1" s="255"/>
      <c r="E1" s="15"/>
    </row>
    <row r="2" spans="1:5" x14ac:dyDescent="0.3">
      <c r="A2" s="252">
        <v>2017</v>
      </c>
      <c r="B2" s="252"/>
      <c r="C2" s="252"/>
      <c r="D2" s="252"/>
      <c r="E2" s="15"/>
    </row>
    <row r="3" spans="1:5" x14ac:dyDescent="0.3">
      <c r="A3" s="9" t="s">
        <v>270</v>
      </c>
      <c r="B3" s="10" t="s">
        <v>271</v>
      </c>
      <c r="C3" s="10" t="s">
        <v>272</v>
      </c>
      <c r="D3" s="10" t="s">
        <v>273</v>
      </c>
      <c r="E3" s="15"/>
    </row>
    <row r="4" spans="1:5" x14ac:dyDescent="0.3">
      <c r="A4" s="11" t="s">
        <v>280</v>
      </c>
      <c r="B4" s="12">
        <v>0</v>
      </c>
      <c r="C4" s="12">
        <v>340</v>
      </c>
      <c r="D4" s="12">
        <f>SUM(B4:C4)</f>
        <v>340</v>
      </c>
      <c r="E4" s="15" t="s">
        <v>404</v>
      </c>
    </row>
    <row r="5" spans="1:5" x14ac:dyDescent="0.3">
      <c r="A5" s="11" t="s">
        <v>274</v>
      </c>
      <c r="B5" s="12">
        <v>0</v>
      </c>
      <c r="C5" s="12">
        <v>0</v>
      </c>
      <c r="D5" s="12">
        <f t="shared" ref="D5:D10" si="0">SUM(B5:C5)</f>
        <v>0</v>
      </c>
      <c r="E5" s="15"/>
    </row>
    <row r="6" spans="1:5" x14ac:dyDescent="0.3">
      <c r="A6" s="11" t="s">
        <v>275</v>
      </c>
      <c r="B6" s="12">
        <v>0</v>
      </c>
      <c r="C6" s="12">
        <v>0</v>
      </c>
      <c r="D6" s="12">
        <f t="shared" si="0"/>
        <v>0</v>
      </c>
      <c r="E6" s="15"/>
    </row>
    <row r="7" spans="1:5" x14ac:dyDescent="0.3">
      <c r="A7" s="11" t="s">
        <v>276</v>
      </c>
      <c r="B7" s="12">
        <v>0</v>
      </c>
      <c r="C7" s="12">
        <v>0</v>
      </c>
      <c r="D7" s="12">
        <f t="shared" si="0"/>
        <v>0</v>
      </c>
      <c r="E7" s="15"/>
    </row>
    <row r="8" spans="1:5" x14ac:dyDescent="0.3">
      <c r="A8" s="11" t="s">
        <v>277</v>
      </c>
      <c r="B8" s="12">
        <v>0</v>
      </c>
      <c r="C8" s="12">
        <v>0</v>
      </c>
      <c r="D8" s="12">
        <f t="shared" si="0"/>
        <v>0</v>
      </c>
      <c r="E8" s="15"/>
    </row>
    <row r="9" spans="1:5" x14ac:dyDescent="0.3">
      <c r="A9" s="11" t="s">
        <v>278</v>
      </c>
      <c r="B9" s="12">
        <v>0</v>
      </c>
      <c r="C9" s="12">
        <v>0</v>
      </c>
      <c r="D9" s="12">
        <f t="shared" si="0"/>
        <v>0</v>
      </c>
      <c r="E9" s="15"/>
    </row>
    <row r="10" spans="1:5" x14ac:dyDescent="0.3">
      <c r="A10" s="11" t="s">
        <v>279</v>
      </c>
      <c r="B10" s="12">
        <v>0</v>
      </c>
      <c r="C10" s="12">
        <v>0</v>
      </c>
      <c r="D10" s="12">
        <f t="shared" si="0"/>
        <v>0</v>
      </c>
      <c r="E10" s="15"/>
    </row>
    <row r="11" spans="1:5" x14ac:dyDescent="0.3">
      <c r="A11" s="252">
        <v>2018</v>
      </c>
      <c r="B11" s="252"/>
      <c r="C11" s="252"/>
      <c r="D11" s="252"/>
      <c r="E11" s="15"/>
    </row>
    <row r="12" spans="1:5" x14ac:dyDescent="0.3">
      <c r="A12" s="9" t="s">
        <v>270</v>
      </c>
      <c r="B12" s="10" t="s">
        <v>271</v>
      </c>
      <c r="C12" s="10" t="s">
        <v>272</v>
      </c>
      <c r="D12" s="10" t="s">
        <v>273</v>
      </c>
      <c r="E12" s="15"/>
    </row>
    <row r="13" spans="1:5" x14ac:dyDescent="0.3">
      <c r="A13" s="11" t="s">
        <v>280</v>
      </c>
      <c r="B13" s="12">
        <v>0</v>
      </c>
      <c r="C13" s="12">
        <v>3067.4</v>
      </c>
      <c r="D13" s="12">
        <f>SUM(B13:C13)</f>
        <v>3067.4</v>
      </c>
      <c r="E13" s="15" t="s">
        <v>405</v>
      </c>
    </row>
    <row r="14" spans="1:5" x14ac:dyDescent="0.3">
      <c r="A14" s="11" t="s">
        <v>274</v>
      </c>
      <c r="B14" s="12">
        <v>0</v>
      </c>
      <c r="C14" s="12">
        <v>0</v>
      </c>
      <c r="D14" s="12">
        <f t="shared" ref="D14:D19" si="1">SUM(B14:C14)</f>
        <v>0</v>
      </c>
      <c r="E14" s="15"/>
    </row>
    <row r="15" spans="1:5" x14ac:dyDescent="0.3">
      <c r="A15" s="11" t="s">
        <v>275</v>
      </c>
      <c r="B15" s="12">
        <v>0</v>
      </c>
      <c r="C15" s="12">
        <v>0</v>
      </c>
      <c r="D15" s="12">
        <f t="shared" si="1"/>
        <v>0</v>
      </c>
      <c r="E15" s="15"/>
    </row>
    <row r="16" spans="1:5" x14ac:dyDescent="0.3">
      <c r="A16" s="11" t="s">
        <v>276</v>
      </c>
      <c r="B16" s="12">
        <v>0</v>
      </c>
      <c r="C16" s="12">
        <v>0</v>
      </c>
      <c r="D16" s="12">
        <f t="shared" si="1"/>
        <v>0</v>
      </c>
      <c r="E16" s="15"/>
    </row>
    <row r="17" spans="1:5" x14ac:dyDescent="0.3">
      <c r="A17" s="11" t="s">
        <v>277</v>
      </c>
      <c r="B17" s="12">
        <v>0</v>
      </c>
      <c r="C17" s="12">
        <v>0</v>
      </c>
      <c r="D17" s="12">
        <f t="shared" si="1"/>
        <v>0</v>
      </c>
      <c r="E17" s="15"/>
    </row>
    <row r="18" spans="1:5" x14ac:dyDescent="0.3">
      <c r="A18" s="11" t="s">
        <v>278</v>
      </c>
      <c r="B18" s="12">
        <v>0</v>
      </c>
      <c r="C18" s="12">
        <v>0</v>
      </c>
      <c r="D18" s="12">
        <f t="shared" si="1"/>
        <v>0</v>
      </c>
      <c r="E18" s="15"/>
    </row>
    <row r="19" spans="1:5" x14ac:dyDescent="0.3">
      <c r="A19" s="11" t="s">
        <v>279</v>
      </c>
      <c r="B19" s="12">
        <v>0</v>
      </c>
      <c r="C19" s="12">
        <v>0</v>
      </c>
      <c r="D19" s="12">
        <f t="shared" si="1"/>
        <v>0</v>
      </c>
      <c r="E19" s="15"/>
    </row>
    <row r="20" spans="1:5" x14ac:dyDescent="0.3">
      <c r="A20" s="252">
        <v>2019</v>
      </c>
      <c r="B20" s="252"/>
      <c r="C20" s="252"/>
      <c r="D20" s="252"/>
      <c r="E20" s="15"/>
    </row>
    <row r="21" spans="1:5" x14ac:dyDescent="0.3">
      <c r="A21" s="9" t="s">
        <v>270</v>
      </c>
      <c r="B21" s="10" t="s">
        <v>271</v>
      </c>
      <c r="C21" s="10" t="s">
        <v>272</v>
      </c>
      <c r="D21" s="10" t="s">
        <v>273</v>
      </c>
      <c r="E21" s="15"/>
    </row>
    <row r="22" spans="1:5" x14ac:dyDescent="0.3">
      <c r="A22" s="11" t="s">
        <v>280</v>
      </c>
      <c r="B22" s="12">
        <v>0</v>
      </c>
      <c r="C22" s="12">
        <f>3067.39+4259.21</f>
        <v>7326.6</v>
      </c>
      <c r="D22" s="12">
        <f>SUM(B22:C22)</f>
        <v>7326.6</v>
      </c>
      <c r="E22" s="15" t="s">
        <v>410</v>
      </c>
    </row>
    <row r="23" spans="1:5" x14ac:dyDescent="0.3">
      <c r="A23" s="11" t="s">
        <v>274</v>
      </c>
      <c r="B23" s="12">
        <v>0</v>
      </c>
      <c r="C23" s="12">
        <v>0</v>
      </c>
      <c r="D23" s="12">
        <f t="shared" ref="D23:D28" si="2">SUM(B23:C23)</f>
        <v>0</v>
      </c>
      <c r="E23" s="15"/>
    </row>
    <row r="24" spans="1:5" x14ac:dyDescent="0.3">
      <c r="A24" s="11" t="s">
        <v>275</v>
      </c>
      <c r="B24" s="12">
        <v>0</v>
      </c>
      <c r="C24" s="12">
        <v>0</v>
      </c>
      <c r="D24" s="12">
        <f t="shared" si="2"/>
        <v>0</v>
      </c>
      <c r="E24" s="15"/>
    </row>
    <row r="25" spans="1:5" x14ac:dyDescent="0.3">
      <c r="A25" s="11" t="s">
        <v>276</v>
      </c>
      <c r="B25" s="12">
        <v>0</v>
      </c>
      <c r="C25" s="12">
        <v>0</v>
      </c>
      <c r="D25" s="12">
        <f t="shared" si="2"/>
        <v>0</v>
      </c>
      <c r="E25" s="15"/>
    </row>
    <row r="26" spans="1:5" x14ac:dyDescent="0.3">
      <c r="A26" s="11" t="s">
        <v>277</v>
      </c>
      <c r="B26" s="12">
        <v>0</v>
      </c>
      <c r="C26" s="12">
        <f>1309.86</f>
        <v>1309.8599999999999</v>
      </c>
      <c r="D26" s="12">
        <f t="shared" si="2"/>
        <v>1309.8599999999999</v>
      </c>
      <c r="E26" s="15" t="s">
        <v>410</v>
      </c>
    </row>
    <row r="27" spans="1:5" x14ac:dyDescent="0.3">
      <c r="A27" s="11" t="s">
        <v>278</v>
      </c>
      <c r="B27" s="12">
        <v>0</v>
      </c>
      <c r="C27" s="12">
        <v>0</v>
      </c>
      <c r="D27" s="12">
        <f t="shared" si="2"/>
        <v>0</v>
      </c>
      <c r="E27" s="15"/>
    </row>
    <row r="28" spans="1:5" x14ac:dyDescent="0.3">
      <c r="A28" s="11" t="s">
        <v>279</v>
      </c>
      <c r="B28" s="12">
        <v>0</v>
      </c>
      <c r="C28" s="12">
        <v>0</v>
      </c>
      <c r="D28" s="12">
        <f t="shared" si="2"/>
        <v>0</v>
      </c>
      <c r="E28" s="15"/>
    </row>
    <row r="29" spans="1:5" x14ac:dyDescent="0.3">
      <c r="A29" s="252">
        <v>2020</v>
      </c>
      <c r="B29" s="252"/>
      <c r="C29" s="252"/>
      <c r="D29" s="252"/>
      <c r="E29" s="15"/>
    </row>
    <row r="30" spans="1:5" x14ac:dyDescent="0.3">
      <c r="A30" s="9" t="s">
        <v>270</v>
      </c>
      <c r="B30" s="10" t="s">
        <v>271</v>
      </c>
      <c r="C30" s="10" t="s">
        <v>272</v>
      </c>
      <c r="D30" s="10" t="s">
        <v>273</v>
      </c>
      <c r="E30" s="15"/>
    </row>
    <row r="31" spans="1:5" x14ac:dyDescent="0.3">
      <c r="A31" s="11" t="s">
        <v>280</v>
      </c>
      <c r="B31" s="12">
        <v>0</v>
      </c>
      <c r="C31" s="12">
        <f>35699.02+12743.6</f>
        <v>48442.619999999995</v>
      </c>
      <c r="D31" s="12">
        <f>SUM(B31:C31)</f>
        <v>48442.619999999995</v>
      </c>
      <c r="E31" s="15" t="s">
        <v>406</v>
      </c>
    </row>
    <row r="32" spans="1:5" x14ac:dyDescent="0.3">
      <c r="A32" s="11" t="s">
        <v>274</v>
      </c>
      <c r="B32" s="12">
        <v>0</v>
      </c>
      <c r="C32" s="12">
        <v>0</v>
      </c>
      <c r="D32" s="12">
        <f t="shared" ref="D32:D37" si="3">SUM(B32:C32)</f>
        <v>0</v>
      </c>
      <c r="E32" s="15" t="s">
        <v>407</v>
      </c>
    </row>
    <row r="33" spans="1:5" x14ac:dyDescent="0.3">
      <c r="A33" s="11" t="s">
        <v>275</v>
      </c>
      <c r="B33" s="12">
        <v>0</v>
      </c>
      <c r="C33" s="12">
        <v>0</v>
      </c>
      <c r="D33" s="12">
        <f t="shared" si="3"/>
        <v>0</v>
      </c>
      <c r="E33" s="15" t="s">
        <v>408</v>
      </c>
    </row>
    <row r="34" spans="1:5" x14ac:dyDescent="0.3">
      <c r="A34" s="11" t="s">
        <v>276</v>
      </c>
      <c r="B34" s="12">
        <v>0</v>
      </c>
      <c r="C34" s="12">
        <v>0</v>
      </c>
      <c r="D34" s="12">
        <f t="shared" si="3"/>
        <v>0</v>
      </c>
      <c r="E34" s="15" t="s">
        <v>409</v>
      </c>
    </row>
    <row r="35" spans="1:5" x14ac:dyDescent="0.3">
      <c r="A35" s="11" t="s">
        <v>277</v>
      </c>
      <c r="B35" s="12">
        <v>0</v>
      </c>
      <c r="C35" s="12">
        <v>0</v>
      </c>
      <c r="D35" s="12">
        <f t="shared" si="3"/>
        <v>0</v>
      </c>
      <c r="E35" s="15" t="s">
        <v>413</v>
      </c>
    </row>
    <row r="36" spans="1:5" x14ac:dyDescent="0.3">
      <c r="A36" s="11" t="s">
        <v>278</v>
      </c>
      <c r="B36" s="12">
        <v>0</v>
      </c>
      <c r="C36" s="12">
        <v>0</v>
      </c>
      <c r="D36" s="12">
        <f t="shared" si="3"/>
        <v>0</v>
      </c>
      <c r="E36" s="15"/>
    </row>
    <row r="37" spans="1:5" x14ac:dyDescent="0.3">
      <c r="A37" s="11" t="s">
        <v>279</v>
      </c>
      <c r="B37" s="12">
        <v>0</v>
      </c>
      <c r="C37" s="12">
        <v>0</v>
      </c>
      <c r="D37" s="12">
        <f t="shared" si="3"/>
        <v>0</v>
      </c>
      <c r="E37" s="15"/>
    </row>
    <row r="38" spans="1:5" x14ac:dyDescent="0.3">
      <c r="A38" s="13" t="s">
        <v>373</v>
      </c>
      <c r="B38" s="14">
        <f>SUM(B13:B19,B22:B28,B31:B37,B4:B10)</f>
        <v>0</v>
      </c>
      <c r="C38" s="14">
        <f t="shared" ref="C38:D38" si="4">SUM(C13:C19,C22:C28,C31:C37,C4:C10)</f>
        <v>60486.479999999996</v>
      </c>
      <c r="D38" s="14">
        <f t="shared" si="4"/>
        <v>60486.479999999996</v>
      </c>
      <c r="E38" s="15"/>
    </row>
  </sheetData>
  <mergeCells count="5">
    <mergeCell ref="A20:D20"/>
    <mergeCell ref="A1:D1"/>
    <mergeCell ref="A2:D2"/>
    <mergeCell ref="A11:D11"/>
    <mergeCell ref="A29:D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"/>
  <sheetViews>
    <sheetView workbookViewId="0">
      <selection activeCell="H31" sqref="H31"/>
    </sheetView>
  </sheetViews>
  <sheetFormatPr defaultColWidth="9.109375" defaultRowHeight="13.2" x14ac:dyDescent="0.25"/>
  <cols>
    <col min="1" max="1" width="3.5546875" style="7" bestFit="1" customWidth="1"/>
    <col min="2" max="2" width="60.33203125" style="6" customWidth="1"/>
    <col min="3" max="3" width="33.5546875" style="6" customWidth="1"/>
    <col min="4" max="4" width="38.6640625" style="6" customWidth="1"/>
    <col min="5" max="16384" width="9.109375" style="6"/>
  </cols>
  <sheetData>
    <row r="1" spans="1:4" ht="13.8" thickTop="1" x14ac:dyDescent="0.25">
      <c r="A1" s="265" t="s">
        <v>281</v>
      </c>
      <c r="B1" s="266"/>
      <c r="C1" s="266"/>
      <c r="D1" s="267"/>
    </row>
    <row r="2" spans="1:4" ht="13.8" thickBot="1" x14ac:dyDescent="0.3">
      <c r="A2" s="189" t="s">
        <v>0</v>
      </c>
      <c r="B2" s="190" t="s">
        <v>282</v>
      </c>
      <c r="C2" s="190" t="s">
        <v>283</v>
      </c>
      <c r="D2" s="191" t="s">
        <v>284</v>
      </c>
    </row>
    <row r="3" spans="1:4" s="4" customFormat="1" ht="25.5" customHeight="1" thickTop="1" x14ac:dyDescent="0.25">
      <c r="A3" s="270">
        <v>1</v>
      </c>
      <c r="B3" s="264" t="s">
        <v>361</v>
      </c>
      <c r="C3" s="268" t="s">
        <v>363</v>
      </c>
      <c r="D3" s="188" t="s">
        <v>364</v>
      </c>
    </row>
    <row r="4" spans="1:4" s="4" customFormat="1" ht="25.5" customHeight="1" x14ac:dyDescent="0.25">
      <c r="A4" s="271"/>
      <c r="B4" s="258"/>
      <c r="C4" s="269"/>
      <c r="D4" s="185" t="s">
        <v>365</v>
      </c>
    </row>
    <row r="5" spans="1:4" s="4" customFormat="1" ht="25.5" customHeight="1" x14ac:dyDescent="0.25">
      <c r="A5" s="271"/>
      <c r="B5" s="258"/>
      <c r="C5" s="269"/>
      <c r="D5" s="185" t="s">
        <v>386</v>
      </c>
    </row>
    <row r="6" spans="1:4" s="4" customFormat="1" ht="15.75" customHeight="1" x14ac:dyDescent="0.25">
      <c r="A6" s="271"/>
      <c r="B6" s="258"/>
      <c r="C6" s="269"/>
      <c r="D6" s="185" t="s">
        <v>362</v>
      </c>
    </row>
    <row r="7" spans="1:4" s="4" customFormat="1" ht="15.75" customHeight="1" x14ac:dyDescent="0.25">
      <c r="A7" s="271"/>
      <c r="B7" s="182" t="s">
        <v>366</v>
      </c>
      <c r="C7" s="183" t="s">
        <v>367</v>
      </c>
      <c r="D7" s="185"/>
    </row>
    <row r="8" spans="1:4" x14ac:dyDescent="0.25">
      <c r="A8" s="186">
        <v>2</v>
      </c>
      <c r="B8" s="184" t="s">
        <v>317</v>
      </c>
      <c r="C8" s="11" t="s">
        <v>315</v>
      </c>
      <c r="D8" s="185" t="s">
        <v>316</v>
      </c>
    </row>
    <row r="9" spans="1:4" ht="12.75" customHeight="1" x14ac:dyDescent="0.25">
      <c r="A9" s="262">
        <v>3</v>
      </c>
      <c r="B9" s="260" t="s">
        <v>318</v>
      </c>
      <c r="C9" s="263" t="s">
        <v>319</v>
      </c>
      <c r="D9" s="185" t="s">
        <v>320</v>
      </c>
    </row>
    <row r="10" spans="1:4" ht="26.4" x14ac:dyDescent="0.25">
      <c r="A10" s="262"/>
      <c r="B10" s="260"/>
      <c r="C10" s="272"/>
      <c r="D10" s="185" t="s">
        <v>321</v>
      </c>
    </row>
    <row r="11" spans="1:4" ht="12.75" customHeight="1" x14ac:dyDescent="0.25">
      <c r="A11" s="262">
        <v>4</v>
      </c>
      <c r="B11" s="273" t="s">
        <v>322</v>
      </c>
      <c r="C11" s="193" t="s">
        <v>323</v>
      </c>
      <c r="D11" s="274" t="s">
        <v>326</v>
      </c>
    </row>
    <row r="12" spans="1:4" x14ac:dyDescent="0.25">
      <c r="A12" s="262"/>
      <c r="B12" s="273"/>
      <c r="C12" s="194" t="s">
        <v>324</v>
      </c>
      <c r="D12" s="274"/>
    </row>
    <row r="13" spans="1:4" ht="26.4" x14ac:dyDescent="0.25">
      <c r="A13" s="262"/>
      <c r="B13" s="273"/>
      <c r="C13" s="195" t="s">
        <v>325</v>
      </c>
      <c r="D13" s="274"/>
    </row>
    <row r="14" spans="1:4" ht="12.75" customHeight="1" x14ac:dyDescent="0.25">
      <c r="A14" s="262">
        <v>5</v>
      </c>
      <c r="B14" s="260" t="s">
        <v>327</v>
      </c>
      <c r="C14" s="193" t="s">
        <v>328</v>
      </c>
      <c r="D14" s="261" t="s">
        <v>331</v>
      </c>
    </row>
    <row r="15" spans="1:4" x14ac:dyDescent="0.25">
      <c r="A15" s="262"/>
      <c r="B15" s="260"/>
      <c r="C15" s="194" t="s">
        <v>329</v>
      </c>
      <c r="D15" s="261"/>
    </row>
    <row r="16" spans="1:4" ht="26.4" x14ac:dyDescent="0.25">
      <c r="A16" s="262"/>
      <c r="B16" s="260"/>
      <c r="C16" s="192" t="s">
        <v>330</v>
      </c>
      <c r="D16" s="261"/>
    </row>
    <row r="17" spans="1:4" ht="52.8" x14ac:dyDescent="0.25">
      <c r="A17" s="262">
        <v>6</v>
      </c>
      <c r="B17" s="260" t="s">
        <v>285</v>
      </c>
      <c r="C17" s="263" t="s">
        <v>332</v>
      </c>
      <c r="D17" s="196" t="s">
        <v>333</v>
      </c>
    </row>
    <row r="18" spans="1:4" ht="39.6" x14ac:dyDescent="0.25">
      <c r="A18" s="262"/>
      <c r="B18" s="260"/>
      <c r="C18" s="263"/>
      <c r="D18" s="188" t="s">
        <v>334</v>
      </c>
    </row>
    <row r="19" spans="1:4" x14ac:dyDescent="0.25">
      <c r="A19" s="262">
        <v>7</v>
      </c>
      <c r="B19" s="260" t="s">
        <v>335</v>
      </c>
      <c r="C19" s="197" t="s">
        <v>336</v>
      </c>
      <c r="D19" s="261" t="s">
        <v>339</v>
      </c>
    </row>
    <row r="20" spans="1:4" x14ac:dyDescent="0.25">
      <c r="A20" s="262"/>
      <c r="B20" s="260"/>
      <c r="C20" s="198" t="s">
        <v>337</v>
      </c>
      <c r="D20" s="261"/>
    </row>
    <row r="21" spans="1:4" ht="26.4" x14ac:dyDescent="0.25">
      <c r="A21" s="262"/>
      <c r="B21" s="260"/>
      <c r="C21" s="198" t="s">
        <v>338</v>
      </c>
      <c r="D21" s="261"/>
    </row>
    <row r="22" spans="1:4" x14ac:dyDescent="0.25">
      <c r="A22" s="262"/>
      <c r="B22" s="260"/>
      <c r="C22" s="199"/>
      <c r="D22" s="261"/>
    </row>
    <row r="23" spans="1:4" ht="52.8" x14ac:dyDescent="0.25">
      <c r="A23" s="262">
        <v>8</v>
      </c>
      <c r="B23" s="260" t="s">
        <v>340</v>
      </c>
      <c r="C23" s="200" t="s">
        <v>444</v>
      </c>
      <c r="D23" s="196" t="s">
        <v>341</v>
      </c>
    </row>
    <row r="24" spans="1:4" ht="39.6" x14ac:dyDescent="0.25">
      <c r="A24" s="262"/>
      <c r="B24" s="260"/>
      <c r="C24" s="201"/>
      <c r="D24" s="188" t="s">
        <v>342</v>
      </c>
    </row>
    <row r="25" spans="1:4" x14ac:dyDescent="0.25">
      <c r="A25" s="262">
        <v>9</v>
      </c>
      <c r="B25" s="260" t="s">
        <v>343</v>
      </c>
      <c r="C25" s="197" t="s">
        <v>344</v>
      </c>
      <c r="D25" s="261" t="s">
        <v>346</v>
      </c>
    </row>
    <row r="26" spans="1:4" ht="26.4" x14ac:dyDescent="0.25">
      <c r="A26" s="262"/>
      <c r="B26" s="260"/>
      <c r="C26" s="198" t="s">
        <v>345</v>
      </c>
      <c r="D26" s="261"/>
    </row>
    <row r="27" spans="1:4" x14ac:dyDescent="0.25">
      <c r="A27" s="262"/>
      <c r="B27" s="260"/>
      <c r="C27" s="195" t="s">
        <v>445</v>
      </c>
      <c r="D27" s="261"/>
    </row>
    <row r="28" spans="1:4" x14ac:dyDescent="0.25">
      <c r="A28" s="186">
        <v>10</v>
      </c>
      <c r="B28" s="184" t="s">
        <v>347</v>
      </c>
      <c r="C28" s="11" t="s">
        <v>348</v>
      </c>
      <c r="D28" s="187" t="s">
        <v>349</v>
      </c>
    </row>
    <row r="29" spans="1:4" ht="39.6" x14ac:dyDescent="0.25">
      <c r="A29" s="186">
        <v>11</v>
      </c>
      <c r="B29" s="184" t="s">
        <v>350</v>
      </c>
      <c r="C29" s="11" t="s">
        <v>351</v>
      </c>
      <c r="D29" s="185" t="s">
        <v>352</v>
      </c>
    </row>
    <row r="30" spans="1:4" x14ac:dyDescent="0.25">
      <c r="A30" s="186">
        <v>12</v>
      </c>
      <c r="B30" s="184" t="s">
        <v>286</v>
      </c>
      <c r="C30" s="11" t="s">
        <v>353</v>
      </c>
      <c r="D30" s="185" t="s">
        <v>354</v>
      </c>
    </row>
    <row r="31" spans="1:4" x14ac:dyDescent="0.25">
      <c r="A31" s="186">
        <v>13</v>
      </c>
      <c r="B31" s="184" t="s">
        <v>287</v>
      </c>
      <c r="C31" s="11" t="s">
        <v>355</v>
      </c>
      <c r="D31" s="187" t="s">
        <v>349</v>
      </c>
    </row>
    <row r="32" spans="1:4" x14ac:dyDescent="0.25">
      <c r="A32" s="262">
        <v>14</v>
      </c>
      <c r="B32" s="260" t="s">
        <v>288</v>
      </c>
      <c r="C32" s="193" t="s">
        <v>323</v>
      </c>
      <c r="D32" s="196" t="s">
        <v>357</v>
      </c>
    </row>
    <row r="33" spans="1:4" x14ac:dyDescent="0.25">
      <c r="A33" s="262"/>
      <c r="B33" s="260"/>
      <c r="C33" s="194" t="s">
        <v>356</v>
      </c>
      <c r="D33" s="204" t="s">
        <v>358</v>
      </c>
    </row>
    <row r="34" spans="1:4" ht="13.8" x14ac:dyDescent="0.25">
      <c r="A34" s="262"/>
      <c r="B34" s="260"/>
      <c r="C34" s="202"/>
      <c r="D34" s="204" t="s">
        <v>359</v>
      </c>
    </row>
    <row r="35" spans="1:4" ht="13.8" x14ac:dyDescent="0.25">
      <c r="A35" s="262"/>
      <c r="B35" s="260"/>
      <c r="C35" s="203"/>
      <c r="D35" s="188" t="s">
        <v>360</v>
      </c>
    </row>
    <row r="36" spans="1:4" ht="66" x14ac:dyDescent="0.25">
      <c r="A36" s="256">
        <v>15</v>
      </c>
      <c r="B36" s="258" t="s">
        <v>402</v>
      </c>
      <c r="C36" s="205" t="s">
        <v>446</v>
      </c>
      <c r="D36" s="207" t="s">
        <v>411</v>
      </c>
    </row>
    <row r="37" spans="1:4" ht="27" thickBot="1" x14ac:dyDescent="0.3">
      <c r="A37" s="257"/>
      <c r="B37" s="259"/>
      <c r="C37" s="206" t="s">
        <v>412</v>
      </c>
      <c r="D37" s="208" t="s">
        <v>411</v>
      </c>
    </row>
    <row r="38" spans="1:4" ht="13.8" thickTop="1" x14ac:dyDescent="0.25"/>
  </sheetData>
  <mergeCells count="28">
    <mergeCell ref="B3:B6"/>
    <mergeCell ref="A11:A13"/>
    <mergeCell ref="A1:D1"/>
    <mergeCell ref="B23:B24"/>
    <mergeCell ref="C3:C6"/>
    <mergeCell ref="A3:A7"/>
    <mergeCell ref="A23:A24"/>
    <mergeCell ref="A14:A16"/>
    <mergeCell ref="A9:A10"/>
    <mergeCell ref="A17:A18"/>
    <mergeCell ref="A19:A22"/>
    <mergeCell ref="B9:B10"/>
    <mergeCell ref="C9:C10"/>
    <mergeCell ref="B11:B13"/>
    <mergeCell ref="D11:D13"/>
    <mergeCell ref="B19:B22"/>
    <mergeCell ref="D19:D22"/>
    <mergeCell ref="B14:B16"/>
    <mergeCell ref="D14:D16"/>
    <mergeCell ref="B17:B18"/>
    <mergeCell ref="C17:C18"/>
    <mergeCell ref="A36:A37"/>
    <mergeCell ref="B36:B37"/>
    <mergeCell ref="B25:B27"/>
    <mergeCell ref="D25:D27"/>
    <mergeCell ref="B32:B35"/>
    <mergeCell ref="A25:A27"/>
    <mergeCell ref="A32:A35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Zakładka nr 1</vt:lpstr>
      <vt:lpstr>Zakładka nr 2</vt:lpstr>
      <vt:lpstr>Zakładka nr 3</vt:lpstr>
      <vt:lpstr>Zakładka nr 4</vt:lpstr>
      <vt:lpstr>Zakładka nr 5</vt:lpstr>
    </vt:vector>
  </TitlesOfParts>
  <Manager>BartekP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EwaK</cp:lastModifiedBy>
  <cp:lastPrinted>2020-09-29T11:32:55Z</cp:lastPrinted>
  <dcterms:created xsi:type="dcterms:W3CDTF">2012-01-13T14:07:06Z</dcterms:created>
  <dcterms:modified xsi:type="dcterms:W3CDTF">2020-11-17T09:33:40Z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